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L:\WORKSHARE\WORKGRP\CRU\CRStaff\CR1920\To Vu\Non DMC\FY 19-20 Non DMC Cost Report Reference\"/>
    </mc:Choice>
  </mc:AlternateContent>
  <xr:revisionPtr revIDLastSave="0" documentId="13_ncr:1_{DDCF9E22-7DF1-4552-8FED-792C913F2ABC}" xr6:coauthVersionLast="45" xr6:coauthVersionMax="46" xr10:uidLastSave="{00000000-0000-0000-0000-000000000000}"/>
  <bookViews>
    <workbookView xWindow="-132" yWindow="-132" windowWidth="23304" windowHeight="12624" tabRatio="677" xr2:uid="{00000000-000D-0000-FFFF-FFFF00000000}"/>
  </bookViews>
  <sheets>
    <sheet name="summary" sheetId="1" r:id="rId1"/>
    <sheet name="Cost Report Certification" sheetId="13" r:id="rId2"/>
    <sheet name="schedule P1" sheetId="2" r:id="rId3"/>
    <sheet name="schedule P1 (2)" sheetId="3" r:id="rId4"/>
    <sheet name="Schedule P2" sheetId="15" r:id="rId5"/>
    <sheet name="schedule P3" sheetId="5" r:id="rId6"/>
    <sheet name="schedule P4" sheetId="6" r:id="rId7"/>
    <sheet name="schedule P4 (2)" sheetId="7" r:id="rId8"/>
    <sheet name="schedule P5" sheetId="8" r:id="rId9"/>
    <sheet name="instructions" sheetId="14" r:id="rId10"/>
  </sheets>
  <externalReferences>
    <externalReference r:id="rId11"/>
  </externalReferences>
  <definedNames>
    <definedName name="\P" localSheetId="9">#REF!</definedName>
    <definedName name="\P">#REF!</definedName>
    <definedName name="B">'schedule P1'!$A$1:$L$12</definedName>
    <definedName name="C_">'schedule P1 (2)'!$A$1:$J$37</definedName>
    <definedName name="D" localSheetId="9">#REF!</definedName>
    <definedName name="D">#REF!</definedName>
    <definedName name="E">'schedule P3'!$A$1:$H$33</definedName>
    <definedName name="F">'schedule P4'!$B$1:$G$38</definedName>
    <definedName name="G">'schedule P4 (2)'!$A$1:$G$42</definedName>
    <definedName name="H" localSheetId="9">#REF!</definedName>
    <definedName name="H">'schedule P5'!$A$1:$I$45</definedName>
    <definedName name="I" localSheetId="1">[1]instruction!#REF!</definedName>
    <definedName name="I" localSheetId="9">instructions!#REF!</definedName>
    <definedName name="I">#REF!</definedName>
    <definedName name="_xlnm.Print_Area" localSheetId="1">'Cost Report Certification'!$B$1:$G$37</definedName>
    <definedName name="_xlnm.Print_Area" localSheetId="9">instructions!$A$1:$A$265</definedName>
    <definedName name="_xlnm.Print_Area" localSheetId="2">'schedule P1'!$A$1:$K$40</definedName>
    <definedName name="_xlnm.Print_Area" localSheetId="3">'schedule P1 (2)'!$A$1:$J$37</definedName>
    <definedName name="_xlnm.Print_Area" localSheetId="4">'Schedule P2'!$A$1:$P$48</definedName>
    <definedName name="_xlnm.Print_Area" localSheetId="5">'schedule P3'!$A$1:$H$33</definedName>
    <definedName name="_xlnm.Print_Area" localSheetId="6">'schedule P4'!$B$1:$G$51</definedName>
    <definedName name="_xlnm.Print_Area" localSheetId="7">'schedule P4 (2)'!$A$1:$G$41</definedName>
    <definedName name="_xlnm.Print_Area" localSheetId="8">'schedule P5'!$A$1:$I$42</definedName>
    <definedName name="_xlnm.Print_Area" localSheetId="0">summary!$A$1:$M$58</definedName>
    <definedName name="_xlnm.Print_Titles" localSheetId="9">instructions!$1:$6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2" l="1"/>
  <c r="N33" i="15"/>
  <c r="F15" i="15"/>
  <c r="D18" i="2"/>
  <c r="K22" i="2"/>
  <c r="F34" i="13"/>
  <c r="H35" i="3"/>
  <c r="I28" i="2" s="1"/>
  <c r="J17" i="15"/>
  <c r="J18" i="15"/>
  <c r="J19" i="15"/>
  <c r="J21" i="15"/>
  <c r="J22" i="15"/>
  <c r="J23" i="15"/>
  <c r="M38" i="1"/>
  <c r="M37" i="1"/>
  <c r="M36" i="1"/>
  <c r="M35" i="1"/>
  <c r="M34" i="1"/>
  <c r="M33" i="1"/>
  <c r="K43" i="1"/>
  <c r="H7" i="15"/>
  <c r="G9" i="2"/>
  <c r="E10" i="5" s="1"/>
  <c r="I43" i="1"/>
  <c r="B7" i="15"/>
  <c r="F2" i="15"/>
  <c r="A8" i="8"/>
  <c r="A11" i="7"/>
  <c r="B10" i="6"/>
  <c r="B10" i="5"/>
  <c r="B10" i="3"/>
  <c r="B9" i="2"/>
  <c r="I46" i="1"/>
  <c r="F30" i="13"/>
  <c r="F24" i="13"/>
  <c r="B24" i="13"/>
  <c r="F28" i="13"/>
  <c r="F50" i="6"/>
  <c r="F15" i="7" s="1"/>
  <c r="E50" i="6"/>
  <c r="E15" i="7" s="1"/>
  <c r="H4" i="15"/>
  <c r="K39" i="1"/>
  <c r="I39" i="1"/>
  <c r="G19" i="6"/>
  <c r="I17" i="1"/>
  <c r="F32" i="13" s="1"/>
  <c r="M41" i="15"/>
  <c r="C46" i="15" s="1"/>
  <c r="L41" i="15"/>
  <c r="J41" i="15"/>
  <c r="G41" i="15"/>
  <c r="F41" i="15"/>
  <c r="E41" i="15"/>
  <c r="N40" i="15"/>
  <c r="K40" i="15"/>
  <c r="H40" i="15"/>
  <c r="N39" i="15"/>
  <c r="K39" i="15"/>
  <c r="H39" i="15"/>
  <c r="N38" i="15"/>
  <c r="K38" i="15"/>
  <c r="H38" i="15"/>
  <c r="N37" i="15"/>
  <c r="K37" i="15"/>
  <c r="H37" i="15"/>
  <c r="N36" i="15"/>
  <c r="K36" i="15"/>
  <c r="H36" i="15"/>
  <c r="N35" i="15"/>
  <c r="K35" i="15"/>
  <c r="H35" i="15"/>
  <c r="N34" i="15"/>
  <c r="K34" i="15"/>
  <c r="H34" i="15"/>
  <c r="K41" i="15"/>
  <c r="H33" i="15"/>
  <c r="I24" i="15"/>
  <c r="G24" i="15"/>
  <c r="E24" i="15"/>
  <c r="D24" i="15"/>
  <c r="F23" i="15"/>
  <c r="K23" i="15" s="1"/>
  <c r="F22" i="15"/>
  <c r="K22" i="15"/>
  <c r="F21" i="15"/>
  <c r="K21" i="15"/>
  <c r="J20" i="15"/>
  <c r="F20" i="15"/>
  <c r="K20" i="15" s="1"/>
  <c r="F19" i="15"/>
  <c r="K19" i="15" s="1"/>
  <c r="F18" i="15"/>
  <c r="K18" i="15" s="1"/>
  <c r="F17" i="15"/>
  <c r="K17" i="15" s="1"/>
  <c r="F16" i="15"/>
  <c r="H15" i="15"/>
  <c r="K15" i="15" s="1"/>
  <c r="A4" i="14"/>
  <c r="A2" i="14"/>
  <c r="A1" i="14"/>
  <c r="J19" i="3"/>
  <c r="E8" i="13"/>
  <c r="K30" i="1"/>
  <c r="B34" i="13"/>
  <c r="J9" i="2"/>
  <c r="I10" i="3" s="1"/>
  <c r="A4" i="8"/>
  <c r="A2" i="8"/>
  <c r="B4" i="7"/>
  <c r="B2" i="7"/>
  <c r="C4" i="6"/>
  <c r="C2" i="6"/>
  <c r="C4" i="5"/>
  <c r="C2" i="5"/>
  <c r="D4" i="2"/>
  <c r="C4" i="3"/>
  <c r="C2" i="3"/>
  <c r="D2" i="2"/>
  <c r="H19" i="2"/>
  <c r="H20" i="2"/>
  <c r="H21" i="2"/>
  <c r="H22" i="2"/>
  <c r="H23" i="2"/>
  <c r="H24" i="2"/>
  <c r="H25" i="2"/>
  <c r="H26" i="2"/>
  <c r="H27" i="2"/>
  <c r="G22" i="6"/>
  <c r="G21" i="6"/>
  <c r="C37" i="2"/>
  <c r="I29" i="2" s="1"/>
  <c r="K29" i="2" s="1"/>
  <c r="E25" i="7"/>
  <c r="E37" i="7"/>
  <c r="K18" i="2"/>
  <c r="F25" i="7"/>
  <c r="F37" i="7"/>
  <c r="G17" i="8"/>
  <c r="F26" i="8" s="1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8" i="6"/>
  <c r="G39" i="6"/>
  <c r="G40" i="6"/>
  <c r="G41" i="6"/>
  <c r="G43" i="6"/>
  <c r="G44" i="6"/>
  <c r="G45" i="6"/>
  <c r="G47" i="6"/>
  <c r="G48" i="6"/>
  <c r="G49" i="6"/>
  <c r="G10" i="3"/>
  <c r="G20" i="7"/>
  <c r="G21" i="7"/>
  <c r="G22" i="7"/>
  <c r="G23" i="7"/>
  <c r="G24" i="7"/>
  <c r="G33" i="7"/>
  <c r="G34" i="7"/>
  <c r="G35" i="7"/>
  <c r="G36" i="7"/>
  <c r="H19" i="5"/>
  <c r="H20" i="5"/>
  <c r="H21" i="5"/>
  <c r="H22" i="5"/>
  <c r="H23" i="5"/>
  <c r="H24" i="5"/>
  <c r="H25" i="5"/>
  <c r="H26" i="5"/>
  <c r="H27" i="5"/>
  <c r="H28" i="5"/>
  <c r="H29" i="5"/>
  <c r="G30" i="5"/>
  <c r="K28" i="1" s="1"/>
  <c r="F30" i="5"/>
  <c r="I28" i="1" s="1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I35" i="3"/>
  <c r="J28" i="2" s="1"/>
  <c r="J30" i="2" s="1"/>
  <c r="K26" i="1" s="1"/>
  <c r="K19" i="2"/>
  <c r="K20" i="2"/>
  <c r="K21" i="2"/>
  <c r="K23" i="2"/>
  <c r="K24" i="2"/>
  <c r="K25" i="2"/>
  <c r="K26" i="2"/>
  <c r="K27" i="2"/>
  <c r="H16" i="15"/>
  <c r="K16" i="15" s="1"/>
  <c r="F39" i="7" l="1"/>
  <c r="K29" i="1" s="1"/>
  <c r="G25" i="7"/>
  <c r="K27" i="1"/>
  <c r="J16" i="15"/>
  <c r="F8" i="8"/>
  <c r="G7" i="15"/>
  <c r="E10" i="6"/>
  <c r="M43" i="1"/>
  <c r="G50" i="6"/>
  <c r="G15" i="7" s="1"/>
  <c r="E39" i="7"/>
  <c r="I29" i="1" s="1"/>
  <c r="E25" i="8" s="1"/>
  <c r="N41" i="15"/>
  <c r="H41" i="15"/>
  <c r="M39" i="1"/>
  <c r="H24" i="15"/>
  <c r="C47" i="15" s="1"/>
  <c r="I27" i="1" s="1"/>
  <c r="E23" i="8" s="1"/>
  <c r="J35" i="3"/>
  <c r="K28" i="2" s="1"/>
  <c r="K30" i="2" s="1"/>
  <c r="G37" i="7"/>
  <c r="H30" i="5"/>
  <c r="E24" i="8"/>
  <c r="M28" i="1"/>
  <c r="C39" i="2"/>
  <c r="E30" i="8"/>
  <c r="G30" i="8" s="1"/>
  <c r="F37" i="8" s="1"/>
  <c r="G37" i="8" s="1"/>
  <c r="I37" i="8" s="1"/>
  <c r="I30" i="2"/>
  <c r="I26" i="1" s="1"/>
  <c r="M26" i="1" s="1"/>
  <c r="G10" i="6"/>
  <c r="F10" i="3"/>
  <c r="E11" i="7"/>
  <c r="H8" i="8"/>
  <c r="L7" i="15"/>
  <c r="G11" i="7"/>
  <c r="J15" i="15"/>
  <c r="G10" i="5"/>
  <c r="M29" i="1" l="1"/>
  <c r="J24" i="15"/>
  <c r="C48" i="15"/>
  <c r="M27" i="1"/>
  <c r="K31" i="1"/>
  <c r="K40" i="1" s="1"/>
  <c r="G39" i="7"/>
  <c r="E22" i="8"/>
  <c r="E26" i="8" s="1"/>
  <c r="I26" i="8" l="1"/>
  <c r="I30" i="1"/>
  <c r="M30" i="1" l="1"/>
  <c r="M31" i="1" s="1"/>
  <c r="I31" i="1"/>
  <c r="I40" i="1" s="1"/>
  <c r="B49" i="1" s="1"/>
  <c r="D49" i="1" s="1"/>
  <c r="G49" i="1" s="1"/>
  <c r="K50" i="1" l="1"/>
  <c r="M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Vella Louie</author>
  </authors>
  <commentList>
    <comment ref="A7" authorId="0" shapeId="0" xr:uid="{D66EB9E8-7CB6-48BF-B85A-723447FAE432}">
      <text>
        <r>
          <rPr>
            <sz val="9"/>
            <color indexed="81"/>
            <rFont val="Tahoma"/>
            <family val="2"/>
          </rPr>
          <t>(a) Non-Provisional Rate  contract (Prevention, Evaluation, Training and 8 Technical Assistance Services) - Settled at actual cost aligned with line item budget, not to exceed contract amount.
(b) Sud (Non-DMC - Contracts with Staff Hour Rates (CENS, Calwork etc. and Fee for Service - Cost settled at lower of cost or charges, up to the SOW amount.
9/2/2020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7" authorId="0" shapeId="0" xr:uid="{00000000-0006-0000-0800-000001000000}">
      <text>
        <r>
          <rPr>
            <sz val="7"/>
            <color indexed="81"/>
            <rFont val="Tahoma"/>
            <family val="2"/>
          </rPr>
          <t>Total Admin. Expenses which cannot be identified directly to the cost center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800-000002000000}">
      <text>
        <r>
          <rPr>
            <sz val="7"/>
            <color indexed="81"/>
            <rFont val="Tahoma"/>
            <family val="2"/>
          </rPr>
          <t xml:space="preserve">Total Direct Program Salaries excludes Employee Benefits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Vella Louie</author>
  </authors>
  <commentList>
    <comment ref="A3" authorId="0" shapeId="0" xr:uid="{E5D60B55-20D8-485B-B6C6-D77C5B4F6943}">
      <text>
        <r>
          <rPr>
            <sz val="9"/>
            <color indexed="81"/>
            <rFont val="Tahoma"/>
            <family val="2"/>
          </rPr>
          <t>(a) Non-Provisional Rate  contract (Prevention, Evaluation, Training and 8 Technical Assistance Services) - Settled at actual cost aligned with line item budget, not to exceed contract amount.
(b) Sud (Non-DMC - Contracts with Staff Hour Rates (CENS, Calwork etc. and Fee for Service - Cost settled at lower of cost or charges, up to the SOW amount.
9/2/2020</t>
        </r>
      </text>
    </comment>
  </commentList>
</comments>
</file>

<file path=xl/sharedStrings.xml><?xml version="1.0" encoding="utf-8"?>
<sst xmlns="http://schemas.openxmlformats.org/spreadsheetml/2006/main" count="786" uniqueCount="569">
  <si>
    <t>COST REPORT FOR CONTRACTED SERVICES</t>
  </si>
  <si>
    <t>SUMMARY PAGE</t>
  </si>
  <si>
    <t>NON MEDI-CAL FUNDED</t>
  </si>
  <si>
    <t>(Check One)</t>
  </si>
  <si>
    <t>Type of Submission:</t>
  </si>
  <si>
    <t xml:space="preserve">  Original</t>
  </si>
  <si>
    <t xml:space="preserve">  Amended</t>
  </si>
  <si>
    <t xml:space="preserve">Contract Agency Legal Name:                                          </t>
  </si>
  <si>
    <t>Approved For Agency By:</t>
  </si>
  <si>
    <t>Mode of Service:</t>
  </si>
  <si>
    <t>Contact Person:</t>
  </si>
  <si>
    <t>(1)</t>
  </si>
  <si>
    <t>(2)</t>
  </si>
  <si>
    <t>(3)</t>
  </si>
  <si>
    <t>Actual</t>
  </si>
  <si>
    <t>County</t>
  </si>
  <si>
    <t>Expenditures</t>
  </si>
  <si>
    <t>Approved Budget</t>
  </si>
  <si>
    <t>Variance</t>
  </si>
  <si>
    <t>Program Expenses:</t>
  </si>
  <si>
    <t xml:space="preserve"> 1.  Salaries &amp; Employee Benefits                               </t>
  </si>
  <si>
    <t>(Sch. P1)</t>
  </si>
  <si>
    <t xml:space="preserve"> 2.  Facility Rent/Lease or Depreciation         </t>
  </si>
  <si>
    <t>(Sch. P2)</t>
  </si>
  <si>
    <t xml:space="preserve"> 3.  Equipment and/or Other Asset Leases      </t>
  </si>
  <si>
    <t>(Sch. P3)</t>
  </si>
  <si>
    <t xml:space="preserve"> 4.  Services, Supplies &amp; Equip. Depreciation      </t>
  </si>
  <si>
    <t>(Sch. P4)</t>
  </si>
  <si>
    <t xml:space="preserve"> 5.  Administrative Overhead                                    </t>
  </si>
  <si>
    <t>(line 1-5)</t>
  </si>
  <si>
    <t>11.  Total Revenue</t>
  </si>
  <si>
    <t>Approved by:</t>
  </si>
  <si>
    <t>Date</t>
  </si>
  <si>
    <t>SALARIES AND EMPLOYEE BENEFITS</t>
  </si>
  <si>
    <t xml:space="preserve">                                                    (A)</t>
  </si>
  <si>
    <t>(B)</t>
  </si>
  <si>
    <t>(C)</t>
  </si>
  <si>
    <t>(D)</t>
  </si>
  <si>
    <t>(E)</t>
  </si>
  <si>
    <t>(F)</t>
  </si>
  <si>
    <t>(G)</t>
  </si>
  <si>
    <t>(H)</t>
  </si>
  <si>
    <t>(I)</t>
  </si>
  <si>
    <t>% of Time</t>
  </si>
  <si>
    <t>Spent on</t>
  </si>
  <si>
    <t>Total</t>
  </si>
  <si>
    <t>Monthly</t>
  </si>
  <si>
    <t>Employed</t>
  </si>
  <si>
    <t>Contract</t>
  </si>
  <si>
    <t>Direct</t>
  </si>
  <si>
    <t>Annual</t>
  </si>
  <si>
    <t>(From Financial</t>
  </si>
  <si>
    <t>Approved</t>
  </si>
  <si>
    <t>(H - G)</t>
  </si>
  <si>
    <t>Salary</t>
  </si>
  <si>
    <t>By Agency</t>
  </si>
  <si>
    <t>Services</t>
  </si>
  <si>
    <t>Records)</t>
  </si>
  <si>
    <t>Budget</t>
  </si>
  <si>
    <t>Note: Use additional pages if needed.</t>
  </si>
  <si>
    <t>Salary Subtotal</t>
  </si>
  <si>
    <t>Employee Benefits (E.B.)</t>
  </si>
  <si>
    <t>Employee Benefits</t>
  </si>
  <si>
    <t>FICA</t>
  </si>
  <si>
    <t>SUI</t>
  </si>
  <si>
    <t>Medical/Dental</t>
  </si>
  <si>
    <t>Retirement</t>
  </si>
  <si>
    <t>Workmen's Compensation</t>
  </si>
  <si>
    <t>Other :</t>
  </si>
  <si>
    <t>of</t>
  </si>
  <si>
    <t>DATE</t>
  </si>
  <si>
    <t>Subtotal (Include in Subtotal on Page 1)</t>
  </si>
  <si>
    <t>PROGRAM EXPENSES</t>
  </si>
  <si>
    <t>Page 1 of 1</t>
  </si>
  <si>
    <t>CONTRACT AGENCY LEGAL NAME</t>
  </si>
  <si>
    <t>I.  FACILITY RENT/LEASE</t>
  </si>
  <si>
    <t>Rent/Lease</t>
  </si>
  <si>
    <t>(A)</t>
  </si>
  <si>
    <t>Program</t>
  </si>
  <si>
    <t>Salvage</t>
  </si>
  <si>
    <t>Depreciable</t>
  </si>
  <si>
    <t>Accumulated</t>
  </si>
  <si>
    <t>Purchase</t>
  </si>
  <si>
    <t>Cost</t>
  </si>
  <si>
    <t>Improvement</t>
  </si>
  <si>
    <t>Value</t>
  </si>
  <si>
    <t>(Years)</t>
  </si>
  <si>
    <t>Depreciation</t>
  </si>
  <si>
    <t xml:space="preserve"> Schedule P3</t>
  </si>
  <si>
    <t xml:space="preserve"> Page 1 of 1</t>
  </si>
  <si>
    <t>MODE OF SERVICE</t>
  </si>
  <si>
    <t>Number</t>
  </si>
  <si>
    <t>(E - D)</t>
  </si>
  <si>
    <t>Equipment</t>
  </si>
  <si>
    <t>Items</t>
  </si>
  <si>
    <t xml:space="preserve">        CONTRACT AGENCY LEGAL NAME</t>
  </si>
  <si>
    <t>(C - B)</t>
  </si>
  <si>
    <t>Item</t>
  </si>
  <si>
    <t>Audit Fees</t>
  </si>
  <si>
    <t>Bookkeeping Fees</t>
  </si>
  <si>
    <t>Books and Publications</t>
  </si>
  <si>
    <t>Facility Maintenance</t>
  </si>
  <si>
    <t>Food</t>
  </si>
  <si>
    <t>Insurance</t>
  </si>
  <si>
    <t>License/Permit Fees</t>
  </si>
  <si>
    <t>Mileage</t>
  </si>
  <si>
    <t>Office Machine Maintenance/Repairs</t>
  </si>
  <si>
    <t>Office Supplies</t>
  </si>
  <si>
    <t>Physician Fees</t>
  </si>
  <si>
    <t>Postage</t>
  </si>
  <si>
    <t>Printing</t>
  </si>
  <si>
    <t>Taxes</t>
  </si>
  <si>
    <t>Training</t>
  </si>
  <si>
    <t>Utilities</t>
  </si>
  <si>
    <t>Interest Expense</t>
  </si>
  <si>
    <t>SERVICES, SUPPLIES &amp; EQUIPMENT DEPRECIATION</t>
  </si>
  <si>
    <t>Miscellaneous Service and Supply Items</t>
  </si>
  <si>
    <t>(Please Itemize - If more than 5 items, please attach additional sheets.)</t>
  </si>
  <si>
    <t>SUBTOTAL   (2)</t>
  </si>
  <si>
    <t>Unit</t>
  </si>
  <si>
    <t>Schedule P5</t>
  </si>
  <si>
    <t xml:space="preserve">I. ADMINISTRATIVE OVERHEAD EXPENSE AS A PERCENTAGE OF TOTAL AGENCY EXPENSES </t>
  </si>
  <si>
    <t>=</t>
  </si>
  <si>
    <t>Administrative</t>
  </si>
  <si>
    <t>Overhead Rate (%)</t>
  </si>
  <si>
    <t>Expense (A)</t>
  </si>
  <si>
    <t xml:space="preserve">1. Salaries and Employee Benefits                       </t>
  </si>
  <si>
    <t xml:space="preserve">2. Facility Rent/Lease or Depreciation               </t>
  </si>
  <si>
    <t xml:space="preserve">3. Equipment and/or Other Assets Leases      </t>
  </si>
  <si>
    <t>Overhead Rate</t>
  </si>
  <si>
    <t xml:space="preserve">4. Services, Supplies &amp; Equip. Depreciation     </t>
  </si>
  <si>
    <t>(%)</t>
  </si>
  <si>
    <t xml:space="preserve">II. ADMINISTRATIVE OVERHEAD EXPENSE AS A PERCENTAGE OF TOTAL DIRECT AGENCY SALARIES </t>
  </si>
  <si>
    <t>(B - A)</t>
  </si>
  <si>
    <t>Expense Pool</t>
  </si>
  <si>
    <t>Name</t>
  </si>
  <si>
    <t>Title of Position</t>
  </si>
  <si>
    <t>Staff Classification Number</t>
  </si>
  <si>
    <t xml:space="preserve">(List each non-consultant </t>
  </si>
  <si>
    <t>TOTAL</t>
  </si>
  <si>
    <t>TOTAL EQUIPMENT AND/OR OTHER ASSET LEASES</t>
  </si>
  <si>
    <t>Title of Position/</t>
  </si>
  <si>
    <t>(List each non-consultant</t>
  </si>
  <si>
    <t>position working on contract)</t>
  </si>
  <si>
    <t xml:space="preserve"> </t>
  </si>
  <si>
    <t>TOTAL SALARIES AND E.B.</t>
  </si>
  <si>
    <t>ADMINISTRATIVE OVERHEAD</t>
  </si>
  <si>
    <t xml:space="preserve">Authorized Signature        </t>
  </si>
  <si>
    <t>FACILITY RENT/LEASE OR DEPRECIATION</t>
  </si>
  <si>
    <t>COST REPORT FOR CONTRACTED SERVICES (SUMMARY PAGE)</t>
  </si>
  <si>
    <t xml:space="preserve">Complete schedules P1, P2, P3, P4 and P5 before completing the Cost Report Summary page.  Round off all amounts to the nearest dollar.  In the </t>
  </si>
  <si>
    <t xml:space="preserve">HEADING: </t>
  </si>
  <si>
    <t>PROGRAM EXPENSES:</t>
  </si>
  <si>
    <t>Program Expenses as defined in the Audit Assistance Guide are direct costs that can be identified with a particular cost objective.</t>
  </si>
  <si>
    <t>These costs include:</t>
  </si>
  <si>
    <t>1. Salaries, including associated employee benefits of those personnel whose effort can be directly identified to a particular program or cost objective.</t>
  </si>
  <si>
    <t>2. Cost of materials and other supplies acquired, consumed or expended specifically for the purpose of the program or cost objective.</t>
  </si>
  <si>
    <t>3. Travel costs, equipment costs, contract costs, and other costs which can be directly identified to a cost objective.</t>
  </si>
  <si>
    <t>SCHEDULE P1 - SALARIES AND EMPLOYEE BENEFITS</t>
  </si>
  <si>
    <t>were paid.  Non-employee expenditures should be shown on Schedule P4, page 1 of 2, on the line for consultants.</t>
  </si>
  <si>
    <t>company 100% of the time.</t>
  </si>
  <si>
    <t>corner.  Indicate the percentage of employee benefits to total salaries.</t>
  </si>
  <si>
    <t>SCHEDULE P2 - FACILITY RENT/LEASE OR DEPRECIATION (AGENCY OWNED)</t>
  </si>
  <si>
    <t>contract, depreciation, interest, and taxes only can be charged to the contract according to an appropriate allocation method.</t>
  </si>
  <si>
    <t>SCHEDULE P3 - EQUIPMENT AND/OR OTHER ASSETS LEASES</t>
  </si>
  <si>
    <t>SCHEDULE P4, PAGE 1 - SERVICES, SUPPLIES AND EQUIPMENT DEPRECIATION</t>
  </si>
  <si>
    <t>Please note that space is provided for bookkeeping fees which are separate from consultant services.</t>
  </si>
  <si>
    <t>SCHEDULE P4, PAGE 2 - SERVICES, SUPPLIES AND EQUIPMENT DEPRECIATION</t>
  </si>
  <si>
    <t>equipments not included in Schedule P3 because of the program cost limitations.</t>
  </si>
  <si>
    <t>SCHEDULE P5 - ADMINISTRATIVE OVERHEAD</t>
  </si>
  <si>
    <t>These costs involve:</t>
  </si>
  <si>
    <t>1.  Salaries, wages and employee benefits of administrative personnel whose effort benefits more than one cost objective.</t>
  </si>
  <si>
    <t>2.  Operational costs and maintenance costs which benefit more than one cost objective.</t>
  </si>
  <si>
    <t>I.  ADMINISTRATIVE OVERHEAD EXPENSE AS A PERCENTAGE OF TOTAL AGENCY EXPENSES:</t>
  </si>
  <si>
    <t>II.  ADMINISTRATIVE OVERHEAD EXPENSE AS A PERCENTAGE OF TOTAL DIRECT AGENCY SALARIES:</t>
  </si>
  <si>
    <t xml:space="preserve">III.  OTHER METHOD USED TO CALCULATE THE PROGRAM'S ADMINISTRATIVE OVERHEAD EXPENSE: </t>
  </si>
  <si>
    <t xml:space="preserve">employee works full time, put 100%, if half time, 50% and if quarter time, 25% (# of hours per week divided by 40).  This percentage should not </t>
  </si>
  <si>
    <t>exceed 100% or 40 hours per week.</t>
  </si>
  <si>
    <t xml:space="preserve">County Auditor-Controller Accounting Division," the County of Los Angeles, Alcohol and Drug Program Administration will not pay for the initial outlay of </t>
  </si>
  <si>
    <t xml:space="preserve">funds for items classified as fixed assets and equipment.  However, agencies may depreciate such fixed assets, and equipment over a period of not less  </t>
  </si>
  <si>
    <t>than three years from the date of purchase and charge depreciation expense to the contract for the appropriate amount.  Depreciation is limited to cover</t>
  </si>
  <si>
    <t>those periods the contract is in effect and over the periods benefited.</t>
  </si>
  <si>
    <t>Administrative Overhead as defined in the State Department of Alcohol and Drug Programs' Audit Assistance Guide, are indirect</t>
  </si>
  <si>
    <t>costs that were incurred for a common or joint purpose benefiting more than one cost objective, and not readily assignable</t>
  </si>
  <si>
    <t>to a specific cost objective.</t>
  </si>
  <si>
    <t>Schedule P1</t>
  </si>
  <si>
    <t>EQUIPMENT AND/OR OTHER ASSET LEASES</t>
  </si>
  <si>
    <t>Reviewed by:</t>
  </si>
  <si>
    <t>Page 1 of  2</t>
  </si>
  <si>
    <t>)</t>
  </si>
  <si>
    <t>Alterations and Renovations</t>
  </si>
  <si>
    <t>Depreciation for Equipment/Fixed Assets</t>
  </si>
  <si>
    <t>Fax No.:</t>
  </si>
  <si>
    <t>(</t>
  </si>
  <si>
    <t xml:space="preserve">  7.  Participant/Client Fees </t>
  </si>
  <si>
    <t>Administrative Address:</t>
  </si>
  <si>
    <t>Service Facility Address:</t>
  </si>
  <si>
    <t xml:space="preserve">$5,000 per unit and has an expected service life of more than </t>
  </si>
  <si>
    <t>Services and Supply Items section Schedule P4, page 2.</t>
  </si>
  <si>
    <t>COUNTY OF LOS ANGELES - DEPARTMENT OF PUBLIC HEALTH</t>
  </si>
  <si>
    <t>DIRECT SERVICES (RESIDENTIAL ONLY, OUTPATIENT NOT ALLOWED)</t>
  </si>
  <si>
    <t>PROFESSIONAL SERVICES</t>
  </si>
  <si>
    <t>TRANSPORTATION</t>
  </si>
  <si>
    <t>OTHER</t>
  </si>
  <si>
    <t>Email Address:</t>
  </si>
  <si>
    <t>(2) - (1)</t>
  </si>
  <si>
    <t>E.B. % of Total Salaries</t>
  </si>
  <si>
    <t xml:space="preserve">   Description of leased fixed asset equipment and/or any assets</t>
  </si>
  <si>
    <t xml:space="preserve">   regardless of classification costing over $5,000 per unit and </t>
  </si>
  <si>
    <t xml:space="preserve">   has an expected service life of more than three years.</t>
  </si>
  <si>
    <t xml:space="preserve">   (Please Itemize).</t>
  </si>
  <si>
    <t>OPERATING EXPENSES</t>
  </si>
  <si>
    <t>Others</t>
  </si>
  <si>
    <t xml:space="preserve">SUBTOTAL  (1)  </t>
  </si>
  <si>
    <t xml:space="preserve"> (SUBTOTAL FORWARD TO NEXT PAGE)</t>
  </si>
  <si>
    <t>Description of equipment/fixed assets with cost in excess of</t>
  </si>
  <si>
    <t>three years.  Please itemize - if more than 4 items, please</t>
  </si>
  <si>
    <t>attach additional sheets).</t>
  </si>
  <si>
    <t>SUBTOTAL (1)  (FROM PREVIOUS PAGE )</t>
  </si>
  <si>
    <t xml:space="preserve"> SUBTOTAL (3)</t>
  </si>
  <si>
    <t>TOTAL SERVICES, SUPPLIES &amp; EQUIPMENT DEPRECIATION 
SUBTOTALS   (1) + (2) + (3)</t>
  </si>
  <si>
    <t>Schedule</t>
  </si>
  <si>
    <t xml:space="preserve"> ADMINISTRATIVE OVERHEAD EXPENSE</t>
  </si>
  <si>
    <t>Administrative
Overhead Rate
 %</t>
  </si>
  <si>
    <t>(B)
Actual
 Expenditures</t>
  </si>
  <si>
    <t>( C )
County Approved 
Budget</t>
  </si>
  <si>
    <t>(D)
(C- B)
 Variance</t>
  </si>
  <si>
    <t>(Sch. P5)</t>
  </si>
  <si>
    <t>are those that deal directly with clients as opposed to those which benefit the program, but do not specifically deal with the client.</t>
  </si>
  <si>
    <t>as constituted in the agency's budgets and/or financial records.</t>
  </si>
  <si>
    <t xml:space="preserve"> INSTRUCTIONS</t>
  </si>
  <si>
    <t xml:space="preserve">for the contract period in Column (1) and projected units of service from the most recent budget in Column (2).  If there are units that were not disclosed on </t>
  </si>
  <si>
    <t xml:space="preserve">your monthly claim for reimbursement but should be charged to this contract, include these in the actual units.  For Cost Reimbursement Line-item (Non  </t>
  </si>
  <si>
    <t>Provisional Rate - NPR), the actual units of service in accordance to the contract modality is required to report on the cost report for reporting purposes.</t>
  </si>
  <si>
    <t>Equipment.  For this column, itemize those assets classified as fixed assets, equipment or any asset regardless of classification costing over $5,000 per</t>
  </si>
  <si>
    <t>leased unit and has an expected service life of more than three years. Leased items costing less than the above must be itemized in the Miscellaneous</t>
  </si>
  <si>
    <t>COUNTY USE ONLY</t>
  </si>
  <si>
    <t>Page 2 of  2</t>
  </si>
  <si>
    <t xml:space="preserve"> Schedule P4</t>
  </si>
  <si>
    <t xml:space="preserve"> Page 1 of 2</t>
  </si>
  <si>
    <t xml:space="preserve"> Page 2 of 2</t>
  </si>
  <si>
    <t>`</t>
  </si>
  <si>
    <t>Telephone, Tele-Communication</t>
  </si>
  <si>
    <t>III. OTHER METHOD USED TO CALCULATE THE PROGRAM'S ADMINISTRATIVE OVERHEAD EXPENSE 
Explain method and attach all worksheets used to calculate Administrative Overhead Expense. (*Must manually post amounts to summary page (line 5)).</t>
  </si>
  <si>
    <t>TOTALS FORWARD TO NEXT PAGE</t>
  </si>
  <si>
    <t>Total Agency Expenses</t>
  </si>
  <si>
    <t>Total Administrative Expense Pool</t>
  </si>
  <si>
    <t>Total Direct Program Salaries</t>
  </si>
  <si>
    <t>Total Direct Agency Salaries</t>
  </si>
  <si>
    <t>to line 5, column (1), on the summary page.</t>
  </si>
  <si>
    <t>forward to line 1, column (1), (2) &amp; (3) on the summary page.</t>
  </si>
  <si>
    <t>forward  to line 4 on the summary page.</t>
  </si>
  <si>
    <t>SUBSTANCE ABUSE PREVENTION AND CONTROL</t>
  </si>
  <si>
    <t>Print Name</t>
  </si>
  <si>
    <t>Title</t>
  </si>
  <si>
    <t/>
  </si>
  <si>
    <t>COUNTY OF LOS ANGELES</t>
  </si>
  <si>
    <t>DEPARTMENT OF PUBLIC HEALTH</t>
  </si>
  <si>
    <t xml:space="preserve">    Form CRC-01</t>
  </si>
  <si>
    <t>PROVIDER YEAR-END COST REPORT</t>
  </si>
  <si>
    <t xml:space="preserve">             CERTIFICATION  PAGE</t>
  </si>
  <si>
    <t>In accordance with the Additional Provisions of your County's Contract Paragraph No. 16 (Annual Cost Report)</t>
  </si>
  <si>
    <t xml:space="preserve">and the California Health and Safety Code Section 11758.46(j)(2), provider shall submit an accurate and complete </t>
  </si>
  <si>
    <t>annual year-end cost report to the Department of Public Health, Substance Abuse Prevention and Control (SAPC)</t>
  </si>
  <si>
    <t xml:space="preserve">within 45 calendar days following the close of the fiscal year. </t>
  </si>
  <si>
    <t xml:space="preserve">Therefore, I hereby certify that the accompanying year-end cost report for the fiscal year ending </t>
  </si>
  <si>
    <t>is true, accurate, and complete, and that these documents were prepared in accordance with applicable County,</t>
  </si>
  <si>
    <t xml:space="preserve">State, and Federal laws, regulations, and guidelines.  </t>
  </si>
  <si>
    <t>I further agree to keep such records for a period of three years from the date the year-end cost settlement report</t>
  </si>
  <si>
    <t>is approved by the State for interim settlement.</t>
  </si>
  <si>
    <t xml:space="preserve">I understand that anyone who misrepresents, falsifies, omits essential information, or conceals material facts, may </t>
  </si>
  <si>
    <t>be prosecuted under applicable County, State, and/or Federal laws.</t>
  </si>
  <si>
    <t>Provider Name</t>
  </si>
  <si>
    <t>Provider Number</t>
  </si>
  <si>
    <t>(Sign)</t>
  </si>
  <si>
    <t>Officer or Executive Director</t>
  </si>
  <si>
    <t>(Print)</t>
  </si>
  <si>
    <t xml:space="preserve">Name </t>
  </si>
  <si>
    <t>Contact Person</t>
  </si>
  <si>
    <t>Telephone Number</t>
  </si>
  <si>
    <r>
      <t xml:space="preserve">             FISCAL YEAR</t>
    </r>
    <r>
      <rPr>
        <u/>
        <sz val="12"/>
        <rFont val="Times New Roman"/>
        <family val="1"/>
      </rPr>
      <t xml:space="preserve">   </t>
    </r>
  </si>
  <si>
    <t>Contract No. :</t>
  </si>
  <si>
    <t>Contract Amount :</t>
  </si>
  <si>
    <t>Program/SOW :</t>
  </si>
  <si>
    <t>SOW Amount :</t>
  </si>
  <si>
    <t>Service Period :</t>
  </si>
  <si>
    <t xml:space="preserve">        Provider No.</t>
  </si>
  <si>
    <t>appropriate box indicate if the cost report is an original or amended report.</t>
  </si>
  <si>
    <t xml:space="preserve">State. This # starts with prefix 19xxxxx </t>
  </si>
  <si>
    <t>forwarded to column (2) on the summary page.</t>
  </si>
  <si>
    <t xml:space="preserve">Position /Title </t>
  </si>
  <si>
    <t>AB 109</t>
  </si>
  <si>
    <t>CASC-AB109</t>
  </si>
  <si>
    <t>CASC-CW</t>
  </si>
  <si>
    <t>Drug Court Services (DC)</t>
  </si>
  <si>
    <t>General Relief (GR)</t>
  </si>
  <si>
    <t>Revenue:  (County Allocation Excluded)
(Do not include County reimbursements)</t>
  </si>
  <si>
    <t xml:space="preserve">Explain the method and attach all worksheets used to calculate Administrative Overhead Expense.  Post totals to line 5, column (1)  on the summary page. </t>
  </si>
  <si>
    <t xml:space="preserve">Also indicate  the amount from your latest Approved Budget and the Variance to line 5 columns (2) and (3), respectively.  Applicable to Non-Provisional Rate (NPR) contract only.   </t>
  </si>
  <si>
    <t xml:space="preserve"> If the percentage of administrative overhead rate of the Federal Rate Agreement was used, please attach a copy of the agreement to the cost report.</t>
  </si>
  <si>
    <t>Data will automatically forward to line 5, column (1), on the summary page.</t>
  </si>
  <si>
    <t xml:space="preserve"> 6.  Total Cost                                                             </t>
  </si>
  <si>
    <t>Advisory Board and the approval of both the County Board of Supervisors and the State Department of Alcohol and Drug Program.  This amount should be</t>
  </si>
  <si>
    <t>on the summary page. This amount should agree with your financial records for this program.  If the amounts do not agree, please explain in Box (H)</t>
  </si>
  <si>
    <t>improvement (C), less salvage value (D).</t>
  </si>
  <si>
    <t>A</t>
  </si>
  <si>
    <t>B</t>
  </si>
  <si>
    <t>C  =  A/B</t>
  </si>
  <si>
    <t>D</t>
  </si>
  <si>
    <t>E = C * D</t>
  </si>
  <si>
    <t>F</t>
  </si>
  <si>
    <t>H</t>
  </si>
  <si>
    <t>Square</t>
  </si>
  <si>
    <t>VARIANCE</t>
  </si>
  <si>
    <t>EXPLANATION</t>
  </si>
  <si>
    <t>PROVIDER #</t>
  </si>
  <si>
    <t xml:space="preserve">Total </t>
  </si>
  <si>
    <t>Cost per</t>
  </si>
  <si>
    <t>Footage</t>
  </si>
  <si>
    <t>(MANDATORY)</t>
  </si>
  <si>
    <t xml:space="preserve">Annual </t>
  </si>
  <si>
    <t xml:space="preserve">Charged </t>
  </si>
  <si>
    <t>Facility Address (one facility per line)</t>
  </si>
  <si>
    <t>(SEE NOTE)</t>
  </si>
  <si>
    <t xml:space="preserve"> Footage</t>
  </si>
  <si>
    <t>PROGRAM</t>
  </si>
  <si>
    <t>SUBTOTAL - FACILITY RENT/LEASE</t>
  </si>
  <si>
    <t>II.  FACILITY OWNED - DEPRECIATION EXPENSE (Straight Line Method of Depreciation Only)</t>
  </si>
  <si>
    <t>C</t>
  </si>
  <si>
    <t>E = B+C-D</t>
  </si>
  <si>
    <t>G</t>
  </si>
  <si>
    <t>H = E / F</t>
  </si>
  <si>
    <t>I</t>
  </si>
  <si>
    <t>J</t>
  </si>
  <si>
    <t xml:space="preserve">Facility </t>
  </si>
  <si>
    <t>(DO NOT</t>
  </si>
  <si>
    <t>Useful</t>
  </si>
  <si>
    <t>Expense</t>
  </si>
  <si>
    <t>Of</t>
  </si>
  <si>
    <t>Include</t>
  </si>
  <si>
    <t>Life</t>
  </si>
  <si>
    <t>Charged to</t>
  </si>
  <si>
    <t>Charged</t>
  </si>
  <si>
    <t>Land Cost)</t>
  </si>
  <si>
    <t>Agency</t>
  </si>
  <si>
    <t>TOTAL FACILITY RENT/LEASE OR DEPRECIATION:</t>
  </si>
  <si>
    <t>TOTAL ACTUAL COST</t>
  </si>
  <si>
    <t>COUNTY APPROVED BUDGET</t>
  </si>
  <si>
    <t>G = F - E</t>
  </si>
  <si>
    <t>UNDER /</t>
  </si>
  <si>
    <t>(OVER)</t>
  </si>
  <si>
    <t>K = J - I</t>
  </si>
  <si>
    <t xml:space="preserve">AITRPS </t>
  </si>
  <si>
    <t>AITRPS- HIV (BHS Only)</t>
  </si>
  <si>
    <t>AITRPS- In Custody Probation Camp Services</t>
  </si>
  <si>
    <t>AITRPS- Mental Health Service Act ( PEI)</t>
  </si>
  <si>
    <t>CASC-AB109 (HUB)</t>
  </si>
  <si>
    <t>CASC-AB109 (Area Office)</t>
  </si>
  <si>
    <t>CASC-General Population  (CCH/Leavey Center)</t>
  </si>
  <si>
    <t>CASC-General Population  (DMH/OVP)</t>
  </si>
  <si>
    <t>CASC-General Population (DMH/UCC)</t>
  </si>
  <si>
    <t>CASC-General Population (DRC)</t>
  </si>
  <si>
    <t>CASC-General Population (Project 50)</t>
  </si>
  <si>
    <t>CASC-General Relief</t>
  </si>
  <si>
    <t xml:space="preserve">CASC-PC1210 </t>
  </si>
  <si>
    <t>CASC-PC1210 &amp; 3063.1 (SPA 1)</t>
  </si>
  <si>
    <t>CASC-PC1210 &amp; 3063.1 (SPA 2)</t>
  </si>
  <si>
    <t>Drug Court Services (DC)-Superior Court</t>
  </si>
  <si>
    <t xml:space="preserve">Drug Court-SAMHSA/BJA </t>
  </si>
  <si>
    <t>HIV-AITRPS (BHS ONLY)</t>
  </si>
  <si>
    <t>MAT (Medication Assisted Treatment)</t>
  </si>
  <si>
    <t>MAT-AB109</t>
  </si>
  <si>
    <t>IF COLUMN (E)</t>
  </si>
  <si>
    <t>COLUMN ( C ) * ( D )</t>
  </si>
  <si>
    <t xml:space="preserve">IS NOT EQUAL TO </t>
  </si>
  <si>
    <t>VARIANCE UNDER/(OVER) BUDGET</t>
  </si>
  <si>
    <t>Schedule P4</t>
  </si>
  <si>
    <t xml:space="preserve">Enter Facility address (one per line) and Site # associated with facility address. This # is certified and assigned by the State. This # starts with prefix 19xxxxx </t>
  </si>
  <si>
    <t xml:space="preserve">  7.2 Third Party Revenue (Insurance Paid)</t>
  </si>
  <si>
    <t xml:space="preserve">  7.1 Public Assistance (Food Stamp)</t>
  </si>
  <si>
    <t>CASC-General Population (HIV Set-Aside)</t>
  </si>
  <si>
    <t>Form CRC-01 (12/2015)</t>
  </si>
  <si>
    <t>Total Amount is linked to Summary Page (Line 5)</t>
  </si>
  <si>
    <t>Total Amount is linked to Summary Page (Line 1)</t>
  </si>
  <si>
    <t>Total Amount is linked to Summary Page (Line 3)</t>
  </si>
  <si>
    <t>to PROGRAM</t>
  </si>
  <si>
    <t>Total Amount is linked to Summary Page (Line 4)</t>
  </si>
  <si>
    <t>14  Cost Per Unit</t>
  </si>
  <si>
    <t>(line 6 divided by line 13)</t>
  </si>
  <si>
    <t>Telephone No.:</t>
  </si>
  <si>
    <t>Household Expenses</t>
  </si>
  <si>
    <t>Consultants - Hourly Rate Average $______________
 (Professionals for which no fringe benefits are paid.)</t>
  </si>
  <si>
    <t>Gas &amp; Oil</t>
  </si>
  <si>
    <t>AB 109 - MAT</t>
  </si>
  <si>
    <t>CASC-General Population (HEP Hollywood Collab)</t>
  </si>
  <si>
    <t>CASC-General Population (HEP San Gabriel)</t>
  </si>
  <si>
    <t>CASC-General Population (HEP - Spring Street)</t>
  </si>
  <si>
    <t>CASC-General Population (HEP - Spring Street - HIV)</t>
  </si>
  <si>
    <t>CASC-General Population (HEP SGV-HIV)</t>
  </si>
  <si>
    <t>Drug Court Services - Edward Byrne Memorial Justice Assistance Grant (Drug Court - EBMJAG)</t>
  </si>
  <si>
    <t xml:space="preserve">CASC-General Population (C3) (Venice) </t>
  </si>
  <si>
    <t>CASC-Medi-Cal Outreach and Enrollment Assistance Project (CASC-PMCOEAP)</t>
  </si>
  <si>
    <t>CW (API) Asian-Pacific Islander Communities Targeted Outreach Program</t>
  </si>
  <si>
    <t>Drug Court Services - MAT</t>
  </si>
  <si>
    <t>Training and Technical Assistance Services - TTAS</t>
  </si>
  <si>
    <t>Total Line # 84 (Sum of Line 7,7.1 &amp; 7.2)</t>
  </si>
  <si>
    <t>12.  Net Cost (Total Cost less Revenue from Line # 7, 7.1 &amp;7.2)</t>
  </si>
  <si>
    <t>LINE 12 - NET COST - Total Cost less Revenue from Line 7,7.1 &amp; 7.2</t>
  </si>
  <si>
    <t>A. Net Cost</t>
  </si>
  <si>
    <t>E. Allowable Cost, Lower of (C ) or (D)</t>
  </si>
  <si>
    <t>F. Enter YTD Paid</t>
  </si>
  <si>
    <t>13.1  Number of Client Served</t>
  </si>
  <si>
    <t>CW (FSC) Family Solution Center</t>
  </si>
  <si>
    <t>Drug Court -ICDOT(In-Custody Drug Offender Treatment Services)</t>
  </si>
  <si>
    <t>AITRP - Title IV-E - Capped Allocation Demo. Project</t>
  </si>
  <si>
    <t xml:space="preserve"> 10.  Fund Raising/Donation/Private Funding/Other Provider Revenue (Informational Only)</t>
  </si>
  <si>
    <t>(line 7 to line 10)</t>
  </si>
  <si>
    <t>SUBTOTAL - DEPRECIATION OF FACILITY OWNED</t>
  </si>
  <si>
    <t>C. Lower of Cost (A) or Charges (B)</t>
  </si>
  <si>
    <t>D. Enter SOW Amount</t>
  </si>
  <si>
    <t>G. Balance Due (County) / Provider (E-F)</t>
  </si>
  <si>
    <t>Camp Svcs.</t>
  </si>
  <si>
    <t>Title IV-E</t>
  </si>
  <si>
    <t>AITRP-Prev. Svcs.</t>
  </si>
  <si>
    <t>AITRP-NON RES</t>
  </si>
  <si>
    <t>CENS</t>
  </si>
  <si>
    <t>CENS (CLIENT ENGAGEMENT AND NAVIGATION SVCS</t>
  </si>
  <si>
    <t>CW - API</t>
  </si>
  <si>
    <t>ICJDT</t>
  </si>
  <si>
    <t>CW - FSC</t>
  </si>
  <si>
    <r>
      <t xml:space="preserve">SUGGESTED METHODS TO CALCULATE THE PROGRAM'S ADMINISTRATIVE OVERHEAD EXPENSE </t>
    </r>
    <r>
      <rPr>
        <sz val="10"/>
        <color indexed="62"/>
        <rFont val="Arial"/>
        <family val="2"/>
      </rPr>
      <t>(Please select method I, II OR III whichever applicable)</t>
    </r>
  </si>
  <si>
    <t>FISCAL YEAR 2019-20</t>
  </si>
  <si>
    <t>7/1/19 - 6/30/20</t>
  </si>
  <si>
    <t xml:space="preserve">             D.B.A.</t>
  </si>
  <si>
    <t xml:space="preserve">  8.  Excess Fees Carryover from FY 2018-19</t>
  </si>
  <si>
    <t xml:space="preserve">  9.  Excess Fees to be Carried Forward to FY 2020-21</t>
  </si>
  <si>
    <r>
      <t>CONTRACT NUMBER</t>
    </r>
    <r>
      <rPr>
        <sz val="10"/>
        <rFont val="Arial"/>
        <family val="2"/>
      </rPr>
      <t xml:space="preserve"> - Enter your contract number.</t>
    </r>
  </si>
  <si>
    <r>
      <t>CONTRACT AMOUNT</t>
    </r>
    <r>
      <rPr>
        <sz val="10"/>
        <rFont val="Arial"/>
        <family val="2"/>
      </rPr>
      <t xml:space="preserve"> - Enter your contract amount.</t>
    </r>
  </si>
  <si>
    <r>
      <rPr>
        <b/>
        <sz val="10"/>
        <rFont val="Arial"/>
        <family val="2"/>
      </rPr>
      <t>PROGRAM/SOW</t>
    </r>
    <r>
      <rPr>
        <sz val="10"/>
        <rFont val="Arial"/>
        <family val="2"/>
      </rPr>
      <t xml:space="preserve"> - Check the name of program or statement of work from the drop-down list.</t>
    </r>
  </si>
  <si>
    <r>
      <rPr>
        <b/>
        <sz val="10"/>
        <rFont val="Arial"/>
        <family val="2"/>
      </rPr>
      <t>SOW AMOUNT</t>
    </r>
    <r>
      <rPr>
        <sz val="10"/>
        <rFont val="Arial"/>
        <family val="2"/>
      </rPr>
      <t xml:space="preserve"> - Enter the statement of work amount if applicable.</t>
    </r>
  </si>
  <si>
    <r>
      <t>SERVICE PERIOD</t>
    </r>
    <r>
      <rPr>
        <sz val="10"/>
        <rFont val="Arial"/>
        <family val="2"/>
      </rPr>
      <t xml:space="preserve"> - Enter the beginning and ending dates of the contract.</t>
    </r>
  </si>
  <si>
    <r>
      <t>CONTRACT AGENCY LEGAL NAME</t>
    </r>
    <r>
      <rPr>
        <sz val="10"/>
        <rFont val="Arial"/>
        <family val="2"/>
      </rPr>
      <t xml:space="preserve"> - Enter your organization's legal name as it appears on your most recent approved contract.</t>
    </r>
  </si>
  <si>
    <r>
      <t>D.B.A.</t>
    </r>
    <r>
      <rPr>
        <sz val="10"/>
        <rFont val="Arial"/>
        <family val="2"/>
      </rPr>
      <t xml:space="preserve"> -  Name of program used other than legal name.</t>
    </r>
  </si>
  <si>
    <r>
      <t>ADMINISTRATIVE ADDRESS: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Enter business/corporate address</t>
    </r>
  </si>
  <si>
    <r>
      <t xml:space="preserve">SERVICE FACILITY ADDRESS: </t>
    </r>
    <r>
      <rPr>
        <sz val="10"/>
        <color indexed="8"/>
        <rFont val="Arial"/>
        <family val="2"/>
      </rPr>
      <t>Enter the address where services are provided if different from Administrative address, otherwise indicate "Same Address".</t>
    </r>
  </si>
  <si>
    <r>
      <t>PROVIDER NUMBER</t>
    </r>
    <r>
      <rPr>
        <sz val="10"/>
        <rFont val="Arial"/>
        <family val="2"/>
      </rPr>
      <t xml:space="preserve"> - Enter the provider number certified by the state for the site.</t>
    </r>
  </si>
  <si>
    <r>
      <t>APPROVED FOR AGENCY BY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name of the person authorized to approve cost report.</t>
    </r>
  </si>
  <si>
    <r>
      <t>POSITION/TITLE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position/title of the person authorized to approve cost report.</t>
    </r>
  </si>
  <si>
    <r>
      <t>DATE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date.</t>
    </r>
  </si>
  <si>
    <r>
      <t>MODE OF SERVICE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service category being reported.</t>
    </r>
  </si>
  <si>
    <r>
      <t>CONTACT PERSON</t>
    </r>
    <r>
      <rPr>
        <sz val="10"/>
        <rFont val="Arial"/>
        <family val="2"/>
      </rPr>
      <t xml:space="preserve"> - </t>
    </r>
    <r>
      <rPr>
        <sz val="10"/>
        <color indexed="8"/>
        <rFont val="Arial"/>
        <family val="2"/>
      </rPr>
      <t>Enter the name of the person who prepared the cost report.</t>
    </r>
  </si>
  <si>
    <r>
      <t xml:space="preserve">TELEPHONE NUMBER, EMAIL ADDRESS and FAX NUMBER - </t>
    </r>
    <r>
      <rPr>
        <sz val="10"/>
        <rFont val="Arial"/>
        <family val="2"/>
      </rPr>
      <t>Enter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the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contact information of the person who prepared the cost report.</t>
    </r>
  </si>
  <si>
    <r>
      <t>LINE 1</t>
    </r>
    <r>
      <rPr>
        <sz val="10"/>
        <color indexed="8"/>
        <rFont val="Arial"/>
        <family val="2"/>
      </rPr>
      <t xml:space="preserve"> - Schedule P1, Salaries and Employee Benefits total are linked to the Summary Page.</t>
    </r>
  </si>
  <si>
    <r>
      <t>LINE 2</t>
    </r>
    <r>
      <rPr>
        <sz val="10"/>
        <color indexed="8"/>
        <rFont val="Arial"/>
        <family val="2"/>
      </rPr>
      <t xml:space="preserve"> - Schedule P2, Facility Rent/Lease or Depreciation total are linked to the Summary Page.</t>
    </r>
  </si>
  <si>
    <r>
      <t>LINE 3</t>
    </r>
    <r>
      <rPr>
        <sz val="10"/>
        <color indexed="8"/>
        <rFont val="Arial"/>
        <family val="2"/>
      </rPr>
      <t xml:space="preserve"> - Schedule P3, Equipment and/or Other Asset Leases total are linked to the Summary Page.</t>
    </r>
  </si>
  <si>
    <r>
      <t>LINE 4</t>
    </r>
    <r>
      <rPr>
        <sz val="10"/>
        <color indexed="8"/>
        <rFont val="Arial"/>
        <family val="2"/>
      </rPr>
      <t xml:space="preserve"> - Schedule P4, Services, Supplies &amp; Equipment Depreciation total are linked to the Summary Page.</t>
    </r>
  </si>
  <si>
    <r>
      <t>LINE 5</t>
    </r>
    <r>
      <rPr>
        <sz val="10"/>
        <color indexed="8"/>
        <rFont val="Arial"/>
        <family val="2"/>
      </rPr>
      <t xml:space="preserve"> - Schedule P5, Administrative Overhead total are linked to the Summary Page.</t>
    </r>
  </si>
  <si>
    <r>
      <t>LINE 6</t>
    </r>
    <r>
      <rPr>
        <sz val="10"/>
        <color indexed="8"/>
        <rFont val="Arial"/>
        <family val="2"/>
      </rPr>
      <t xml:space="preserve"> - Total Cost : Lines 1 through 5 are calculated automatically.</t>
    </r>
  </si>
  <si>
    <r>
      <t>REVENUES:</t>
    </r>
    <r>
      <rPr>
        <sz val="10"/>
        <rFont val="Arial"/>
        <family val="2"/>
      </rPr>
      <t xml:space="preserve"> Indicate the actual revenue from this program by category.  </t>
    </r>
    <r>
      <rPr>
        <b/>
        <sz val="10"/>
        <rFont val="Arial"/>
        <family val="2"/>
      </rPr>
      <t xml:space="preserve">DO NOT INCLUDE COUNTY </t>
    </r>
    <r>
      <rPr>
        <b/>
        <sz val="10"/>
        <color indexed="8"/>
        <rFont val="Arial"/>
        <family val="2"/>
      </rPr>
      <t>REIMBURSEMENTS.</t>
    </r>
    <r>
      <rPr>
        <b/>
        <u/>
        <sz val="10"/>
        <color indexed="8"/>
        <rFont val="Arial"/>
        <family val="2"/>
      </rPr>
      <t xml:space="preserve"> </t>
    </r>
  </si>
  <si>
    <r>
      <t>LINE 7 - PARTICIPANT/CLIENT FEES</t>
    </r>
    <r>
      <rPr>
        <sz val="10"/>
        <color indexed="8"/>
        <rFont val="Arial"/>
        <family val="2"/>
      </rPr>
      <t>:  (Column 1) Enter the amount of fees collected from participants/clients during this fiscal year. Such revenue will be offset from the allowable cost.</t>
    </r>
  </si>
  <si>
    <r>
      <t>LINE 7.1 - PUBLIC ASSISTANCE</t>
    </r>
    <r>
      <rPr>
        <sz val="10"/>
        <color indexed="8"/>
        <rFont val="Arial"/>
        <family val="2"/>
      </rPr>
      <t>:  (Column 1) Enter the amount of fees collected from public assistance for clients, such as food stamp during this fiscal year. Such revenue will be offset from the allowable cost.</t>
    </r>
  </si>
  <si>
    <r>
      <t>LINE 7.2 - THIRD PARTY REVENUE (INSURANCE PAID)</t>
    </r>
    <r>
      <rPr>
        <sz val="10"/>
        <color indexed="8"/>
        <rFont val="Arial"/>
        <family val="2"/>
      </rPr>
      <t>:  (Column 1) Enter the amount of insurance collected for clients during this fiscal year. Such revenue will be offset from the allowable cost.</t>
    </r>
  </si>
  <si>
    <r>
      <t>LINE 8 - EXCESS FEES CARRYOVER</t>
    </r>
    <r>
      <rPr>
        <sz val="10"/>
        <rFont val="Arial"/>
        <family val="2"/>
      </rPr>
      <t xml:space="preserve">:  (Column 1) Enter client fees collected during </t>
    </r>
    <r>
      <rPr>
        <sz val="10"/>
        <color indexed="10"/>
        <rFont val="Arial"/>
        <family val="2"/>
      </rPr>
      <t xml:space="preserve">FY 2019-20 </t>
    </r>
    <r>
      <rPr>
        <sz val="10"/>
        <rFont val="Arial"/>
        <family val="2"/>
      </rPr>
      <t>(in excess of budgeted projection), but not spent during</t>
    </r>
  </si>
  <si>
    <r>
      <t xml:space="preserve">that same fiscal year.  The amount shown here should agree with the carry forward to </t>
    </r>
    <r>
      <rPr>
        <sz val="10"/>
        <color indexed="10"/>
        <rFont val="Arial"/>
        <family val="2"/>
      </rPr>
      <t>FY 2020-21</t>
    </r>
    <r>
      <rPr>
        <sz val="10"/>
        <rFont val="Arial"/>
        <family val="2"/>
      </rPr>
      <t>, Line 9, shown on the cost report for</t>
    </r>
    <r>
      <rPr>
        <sz val="10"/>
        <color indexed="10"/>
        <rFont val="Arial"/>
        <family val="2"/>
      </rPr>
      <t xml:space="preserve"> FY 2019-20.</t>
    </r>
  </si>
  <si>
    <r>
      <t>LINE 9 - EXCESS FEES CARRIED FORWARD</t>
    </r>
    <r>
      <rPr>
        <sz val="10"/>
        <rFont val="Arial"/>
        <family val="2"/>
      </rPr>
      <t xml:space="preserve">:  (Column 1) Enter the amount of client fees collected during </t>
    </r>
    <r>
      <rPr>
        <sz val="10"/>
        <color indexed="10"/>
        <rFont val="Arial"/>
        <family val="2"/>
      </rPr>
      <t xml:space="preserve">FY 2019-20 </t>
    </r>
    <r>
      <rPr>
        <sz val="10"/>
        <rFont val="Arial"/>
        <family val="2"/>
      </rPr>
      <t>(in excess of budgeted projections)</t>
    </r>
  </si>
  <si>
    <r>
      <t xml:space="preserve">which was not spent during this fiscal year, and will be carried forward to </t>
    </r>
    <r>
      <rPr>
        <sz val="10"/>
        <color indexed="10"/>
        <rFont val="Arial"/>
        <family val="2"/>
      </rPr>
      <t>FY 2020-21</t>
    </r>
    <r>
      <rPr>
        <sz val="10"/>
        <rFont val="Arial"/>
        <family val="2"/>
      </rPr>
      <t xml:space="preserve">  Fees carried over are subject to the review of the County Program</t>
    </r>
  </si>
  <si>
    <r>
      <t xml:space="preserve">included in the budget for </t>
    </r>
    <r>
      <rPr>
        <sz val="10"/>
        <color indexed="10"/>
        <rFont val="Arial"/>
        <family val="2"/>
      </rPr>
      <t>FY 2019-20</t>
    </r>
  </si>
  <si>
    <r>
      <t>LINE 10 - OTHER REVENUE</t>
    </r>
    <r>
      <rPr>
        <sz val="10"/>
        <rFont val="Arial"/>
        <family val="2"/>
      </rPr>
      <t>:  Enter private funding, public assistance, and other revenue.</t>
    </r>
  </si>
  <si>
    <r>
      <t>LINE 11 - TOTAL REVENUE</t>
    </r>
    <r>
      <rPr>
        <sz val="10"/>
        <rFont val="Arial"/>
        <family val="2"/>
      </rPr>
      <t>:  Add lines 7 through 10.</t>
    </r>
  </si>
  <si>
    <r>
      <t xml:space="preserve">LINE 13 - TOTAL UNITS OF SERVICE PROVIDED/PROJECTED: </t>
    </r>
    <r>
      <rPr>
        <sz val="10"/>
        <rFont val="Arial"/>
        <family val="2"/>
      </rPr>
      <t xml:space="preserve">Indicate the actual units of service provided e.g. staff hours, bed days, visit days, etc.  </t>
    </r>
  </si>
  <si>
    <r>
      <t>LINE 13.1 - TOTAL # of client served</t>
    </r>
    <r>
      <rPr>
        <sz val="10"/>
        <rFont val="Arial"/>
        <family val="2"/>
      </rPr>
      <t xml:space="preserve">  </t>
    </r>
  </si>
  <si>
    <r>
      <t>LINE 14 - NET COST PER UNIT</t>
    </r>
    <r>
      <rPr>
        <sz val="10"/>
        <rFont val="Arial"/>
        <family val="2"/>
      </rPr>
      <t xml:space="preserve">:  Divide Net Cost, Line 12, by the Total Units of Service Provided, Line 13.  </t>
    </r>
  </si>
  <si>
    <r>
      <t>COUNTY APPROVED BUDGET</t>
    </r>
    <r>
      <rPr>
        <sz val="10"/>
        <rFont val="Arial"/>
        <family val="2"/>
      </rPr>
      <t xml:space="preserve"> (Column 2):  This column is linked to Schedules P1 to P5.  Applicable to Non-Provisional Rate contract (NPR) only.</t>
    </r>
  </si>
  <si>
    <r>
      <t>VARIANCE</t>
    </r>
    <r>
      <rPr>
        <sz val="10"/>
        <rFont val="Arial"/>
        <family val="2"/>
      </rPr>
      <t xml:space="preserve"> (Column 3):  The difference between the County Approved Budget, Column (2), and the Total Cost, Column (1). </t>
    </r>
  </si>
  <si>
    <r>
      <t>HEADING:</t>
    </r>
    <r>
      <rPr>
        <sz val="10"/>
        <rFont val="Arial"/>
        <family val="2"/>
      </rPr>
      <t xml:space="preserve">  Information is automatically linked from Summary Page.</t>
    </r>
  </si>
  <si>
    <r>
      <t>TITLE OF POSITION (A)</t>
    </r>
    <r>
      <rPr>
        <sz val="10"/>
        <rFont val="Arial"/>
        <family val="2"/>
      </rPr>
      <t xml:space="preserve">:  List each staff personnel working on the contract by title. Exclude those members for whom no taxes or employee benefits </t>
    </r>
  </si>
  <si>
    <r>
      <t>MONTHLY SALARY (B)</t>
    </r>
    <r>
      <rPr>
        <sz val="10"/>
        <rFont val="Arial"/>
        <family val="2"/>
      </rPr>
      <t xml:space="preserve">: For each position in (A) indicate the monthly salary based on a 40 hour work week as if the individual had worked for the </t>
    </r>
  </si>
  <si>
    <r>
      <t>PERCENTAGE OF TIME EMPLOYED BY AGENCY (C)</t>
    </r>
    <r>
      <rPr>
        <sz val="10"/>
        <rFont val="Arial"/>
        <family val="2"/>
      </rPr>
      <t xml:space="preserve">: Indicate the total percentage of time the employee worked for your organization.  If the </t>
    </r>
  </si>
  <si>
    <r>
      <t>PERCENTAGE OF TIME SPENT ON CONTRACT SERVICES (D)</t>
    </r>
    <r>
      <rPr>
        <sz val="10"/>
        <rFont val="Arial"/>
        <family val="2"/>
      </rPr>
      <t>: Enter the percentage of time that was spent on this contract.</t>
    </r>
  </si>
  <si>
    <r>
      <t>PERCENTAGE OF TIME SPENT ON DIRECT SERVICES (E):</t>
    </r>
    <r>
      <rPr>
        <sz val="10"/>
        <rFont val="Arial"/>
        <family val="2"/>
      </rPr>
      <t xml:space="preserve"> Percentage of time to be charged to this contract based on column (B).  Direct services</t>
    </r>
  </si>
  <si>
    <r>
      <t>TOTAL ANNUAL SALARY (F)</t>
    </r>
    <r>
      <rPr>
        <sz val="10"/>
        <rFont val="Arial"/>
        <family val="2"/>
      </rPr>
      <t>:  Enter the amount of expenditures from your financial records for this position.</t>
    </r>
  </si>
  <si>
    <r>
      <t>ACTUAL EXPENDITURES (G)</t>
    </r>
    <r>
      <rPr>
        <sz val="10"/>
        <rFont val="Arial"/>
        <family val="2"/>
      </rPr>
      <t xml:space="preserve">:  Actual cost from your payroll or general ledger charged to this program.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</si>
  <si>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r>
      <t>COUNTY APPROVED BUDGET (H)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</si>
  <si>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(I)</t>
    </r>
    <r>
      <rPr>
        <sz val="10"/>
        <rFont val="Arial"/>
        <family val="2"/>
      </rPr>
      <t>:  Formulated.  No entry required. This is the difference between columns (H) and (G).</t>
    </r>
  </si>
  <si>
    <r>
      <t>SALARY SUBTOTAL</t>
    </r>
    <r>
      <rPr>
        <sz val="10"/>
        <rFont val="Arial"/>
        <family val="2"/>
      </rPr>
      <t>:  Formulated. No entry required.  This is the subtotal columns (G), (H), and (I).  Include amounts from additional salary schedules if any.</t>
    </r>
  </si>
  <si>
    <r>
      <t>EMPLOYEE BENEFITS:</t>
    </r>
    <r>
      <rPr>
        <sz val="10"/>
        <rFont val="Arial"/>
        <family val="2"/>
      </rPr>
      <t xml:space="preserve">  Enter the amounts from your financial records.  Itemize employee benefits on the spaces provided in the  lower left hand </t>
    </r>
  </si>
  <si>
    <r>
      <t>TOTAL SALARIES AND EMPLOYEE BENEFITS</t>
    </r>
    <r>
      <rPr>
        <sz val="10"/>
        <rFont val="Arial"/>
        <family val="2"/>
      </rPr>
      <t xml:space="preserve">:  Formulated. No entry required. This is to add Salary Subtotal and Employee Benefits. This amount will automatically </t>
    </r>
  </si>
  <si>
    <r>
      <t xml:space="preserve">I. FACILITY RENT/LEASE: </t>
    </r>
    <r>
      <rPr>
        <sz val="10"/>
        <rFont val="Arial"/>
        <family val="2"/>
      </rPr>
      <t xml:space="preserve">Enter Facility address and provider #(one per line). The provider # associated with facility address. This # is certified and assigned by the </t>
    </r>
  </si>
  <si>
    <r>
      <t>TOTAL ANNUAL RENT/LEASE (A)</t>
    </r>
    <r>
      <rPr>
        <sz val="10"/>
        <rFont val="Arial"/>
        <family val="2"/>
      </rPr>
      <t>: Enter actual rent/lease charged to the agency from your financial records for the contract period.</t>
    </r>
  </si>
  <si>
    <r>
      <t>TOTAL GROSS SQUARE FOOTAGE (B)</t>
    </r>
    <r>
      <rPr>
        <sz val="10"/>
        <rFont val="Arial"/>
        <family val="2"/>
      </rPr>
      <t>: Enter actual square footage of the facility.</t>
    </r>
  </si>
  <si>
    <r>
      <t>COST PER SQUARE FOOT (C)</t>
    </r>
    <r>
      <rPr>
        <sz val="10"/>
        <rFont val="Arial"/>
        <family val="2"/>
      </rPr>
      <t>: Formulated.  No entry required.  This is Box (A) divided by Box (B).</t>
    </r>
  </si>
  <si>
    <r>
      <t>PROGRAM SQUARE FOOTAGE (D)</t>
    </r>
    <r>
      <rPr>
        <sz val="10"/>
        <rFont val="Arial"/>
        <family val="2"/>
      </rPr>
      <t>: Enter the square footage charged to the program.</t>
    </r>
  </si>
  <si>
    <r>
      <t>ACTUAL EXPENDITURES (E)</t>
    </r>
    <r>
      <rPr>
        <sz val="10"/>
        <rFont val="Arial"/>
        <family val="2"/>
      </rPr>
      <t xml:space="preserve">: Formulated. No entry required.  This is to multiply Box (C) by Box (D).  Amount will automatically forward to line 2, column (1), </t>
    </r>
  </si>
  <si>
    <r>
      <t>COUNTY APPROVED BUDGET (F)</t>
    </r>
    <r>
      <rPr>
        <sz val="10"/>
        <rFont val="Arial"/>
        <family val="2"/>
      </rPr>
      <t>: Indicate in this column the amounts from your latest approved budget.  Applicable to Non-Provisional Rate (NPR) contract only.</t>
    </r>
  </si>
  <si>
    <r>
      <t>VARIANCE (G)</t>
    </r>
    <r>
      <rPr>
        <sz val="10"/>
        <rFont val="Arial"/>
        <family val="2"/>
      </rPr>
      <t xml:space="preserve">: Formulated. No entry required. </t>
    </r>
  </si>
  <si>
    <r>
      <t>EXPLANATION (H)</t>
    </r>
    <r>
      <rPr>
        <sz val="10"/>
        <rFont val="Arial"/>
        <family val="2"/>
      </rPr>
      <t>: Use this column to explain if actual expenditure ( E ) is different from Box ( C ) * ( D )</t>
    </r>
  </si>
  <si>
    <r>
      <t>II. FACILITY OWNED-DEPRECIATION EXPENSE</t>
    </r>
    <r>
      <rPr>
        <sz val="10"/>
        <rFont val="Arial"/>
        <family val="2"/>
      </rPr>
      <t xml:space="preserve">:  If your agency or corporation owns a facility that is being charged in whole or in part to the </t>
    </r>
  </si>
  <si>
    <r>
      <rPr>
        <b/>
        <sz val="10"/>
        <rFont val="Arial"/>
        <family val="2"/>
      </rPr>
      <t>Fill in columns (A) through (D) and (F) TO (G).</t>
    </r>
    <r>
      <rPr>
        <sz val="10"/>
        <rFont val="Arial"/>
        <family val="2"/>
      </rPr>
      <t xml:space="preserve">  Do not include land cost in facility cost Box (B).  Calculate depreciable cost (E) as:  facility cost (B) increased by facility</t>
    </r>
  </si>
  <si>
    <r>
      <t>Annual Depreciation Expenses Charged to Agency (H):</t>
    </r>
    <r>
      <rPr>
        <sz val="10"/>
        <rFont val="Arial"/>
        <family val="2"/>
      </rPr>
      <t xml:space="preserve"> Formulated. No entry required. This is Total Depreciable Cost divided by Useful life (Straight Line Method)</t>
    </r>
  </si>
  <si>
    <r>
      <t>ACTUAL EXPENDITURES (I)</t>
    </r>
    <r>
      <rPr>
        <sz val="10"/>
        <rFont val="Arial"/>
        <family val="2"/>
      </rPr>
      <t xml:space="preserve">:  Enter amount of actual depreciation charged to program.  This amount will automatically forward to line 2, column (1), on the summary page.  </t>
    </r>
  </si>
  <si>
    <r>
      <t>COUNTY APPROVED BUDGET (J)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</si>
  <si>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(K)</t>
    </r>
    <r>
      <rPr>
        <sz val="10"/>
        <rFont val="Arial"/>
        <family val="2"/>
      </rPr>
      <t>: Formulated.  No entry required.</t>
    </r>
  </si>
  <si>
    <r>
      <t>BASIS OF ALLOCATION OF CONTRACT DEPRECIATION EXPENSE:</t>
    </r>
    <r>
      <rPr>
        <sz val="10"/>
        <rFont val="Arial"/>
        <family val="2"/>
      </rPr>
      <t xml:space="preserve">  Indicate the basis of allocation for this program.</t>
    </r>
  </si>
  <si>
    <r>
      <t>DESCRIPTION OF LEASES (A)</t>
    </r>
    <r>
      <rPr>
        <sz val="10"/>
        <rFont val="Arial"/>
        <family val="2"/>
      </rPr>
      <t xml:space="preserve">: The Los Angeles County, Department of Health Services encourages the leasing of items classified as Fixed Assets, </t>
    </r>
  </si>
  <si>
    <r>
      <t>VALUE OF EQUIPMENT (B):</t>
    </r>
    <r>
      <rPr>
        <sz val="10"/>
        <rFont val="Arial"/>
        <family val="2"/>
      </rPr>
      <t xml:space="preserve">  Enter the lesser of the purchase price or market value of the leased equipment.</t>
    </r>
  </si>
  <si>
    <r>
      <t>NUMBER OF ITEMS (C)</t>
    </r>
    <r>
      <rPr>
        <sz val="10"/>
        <rFont val="Arial"/>
        <family val="2"/>
      </rPr>
      <t>:  Enter the actual number of leased items identified in Box (A).</t>
    </r>
  </si>
  <si>
    <r>
      <t>ACTUAL EXPENDITURES (D)</t>
    </r>
    <r>
      <rPr>
        <sz val="10"/>
        <rFont val="Arial"/>
        <family val="2"/>
      </rPr>
      <t>:  Enter the actual cost for leased equipment and/or other assets charged to this contract.</t>
    </r>
  </si>
  <si>
    <r>
      <t>COUNTY APPROVED BUDGET (E)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</si>
  <si>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(F)</t>
    </r>
    <r>
      <rPr>
        <sz val="10"/>
        <rFont val="Arial"/>
        <family val="2"/>
      </rPr>
      <t>: Formulated.  No entry required.</t>
    </r>
  </si>
  <si>
    <r>
      <t>TOTAL EQUIPMENT AND/OR OTHER ASSET LEASES</t>
    </r>
    <r>
      <rPr>
        <sz val="10"/>
        <rFont val="Arial"/>
        <family val="2"/>
      </rPr>
      <t>: Formulated. No entry required.  This is the total of Boxes (D), (E), and (F).  Amount will  automatically be</t>
    </r>
  </si>
  <si>
    <r>
      <t>ITEM (A)</t>
    </r>
    <r>
      <rPr>
        <sz val="10"/>
        <rFont val="Arial"/>
        <family val="2"/>
      </rPr>
      <t>:  Review this column for appropriateness and accuracy in terms of services and supplies used by your agency.</t>
    </r>
  </si>
  <si>
    <r>
      <t>ACTUAL EXPENDITURES (B)</t>
    </r>
    <r>
      <rPr>
        <sz val="10"/>
        <rFont val="Arial"/>
        <family val="2"/>
      </rPr>
      <t xml:space="preserve">:  For each item in column (A) indicate the actual cost to your agency applicable to this contract. </t>
    </r>
    <r>
      <rPr>
        <b/>
        <sz val="10"/>
        <rFont val="Arial"/>
        <family val="2"/>
      </rPr>
      <t xml:space="preserve"> </t>
    </r>
  </si>
  <si>
    <r>
      <t>COUNTY APPROVED BUDGET (C)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</si>
  <si>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(D)</t>
    </r>
    <r>
      <rPr>
        <sz val="10"/>
        <rFont val="Arial"/>
        <family val="2"/>
      </rPr>
      <t>: Formulated.  No entry required.</t>
    </r>
  </si>
  <si>
    <r>
      <t>SUBTOTAL (1)</t>
    </r>
    <r>
      <rPr>
        <sz val="10"/>
        <rFont val="Arial"/>
        <family val="2"/>
      </rPr>
      <t>:  Formulated.  No entry required.  This is the subtotals for columns (B), (C) and (D) and will automatically forward to the top of the next page.</t>
    </r>
  </si>
  <si>
    <r>
      <t>MISCELLANEOUS SERVICE AND SUPPLY ITEM (A)</t>
    </r>
    <r>
      <rPr>
        <sz val="10"/>
        <rFont val="Arial"/>
        <family val="2"/>
      </rPr>
      <t>:  In this column, itemize expenditures not found under column (A), page 1, including leased</t>
    </r>
  </si>
  <si>
    <r>
      <t>ACTUAL EXPENDITURES (B)</t>
    </r>
    <r>
      <rPr>
        <sz val="10"/>
        <rFont val="Arial"/>
        <family val="2"/>
      </rPr>
      <t>:  Enter the actual cost of the miscellaneous service and supply items listed in column (A).</t>
    </r>
  </si>
  <si>
    <r>
      <t>VARIANCE (D)</t>
    </r>
    <r>
      <rPr>
        <sz val="10"/>
        <rFont val="Arial"/>
        <family val="2"/>
      </rPr>
      <t>:  Formulated.  No entry required. This is the difference between columns (C) and (B).</t>
    </r>
  </si>
  <si>
    <r>
      <t>SUBTOTAL (2)</t>
    </r>
    <r>
      <rPr>
        <sz val="10"/>
        <rFont val="Arial"/>
        <family val="2"/>
      </rPr>
      <t>:  Formulated. No entry required. This is the subtotal for columns (B), (C), and (D).</t>
    </r>
  </si>
  <si>
    <r>
      <t>DEPRECIATION FOR EQUIPMENT/FIXED ASSETS (A):</t>
    </r>
    <r>
      <rPr>
        <sz val="10"/>
        <rFont val="Arial"/>
        <family val="2"/>
      </rPr>
      <t xml:space="preserve">  In accordance with the "Fixed Assets Classification Guidelines developed by the</t>
    </r>
  </si>
  <si>
    <r>
      <t>UNIT COST (B)</t>
    </r>
    <r>
      <rPr>
        <sz val="10"/>
        <rFont val="Arial"/>
        <family val="2"/>
      </rPr>
      <t>:  Enter unit cost of the items listed in column (A).</t>
    </r>
  </si>
  <si>
    <r>
      <t>NUMBER OF ITEMS (C)</t>
    </r>
    <r>
      <rPr>
        <sz val="10"/>
        <rFont val="Arial"/>
        <family val="2"/>
      </rPr>
      <t>:  Indicate the actual number of items identified in column (A).</t>
    </r>
  </si>
  <si>
    <r>
      <t>ACTUAL DEPRECIATION EXPENDITURES (D)</t>
    </r>
    <r>
      <rPr>
        <sz val="10"/>
        <rFont val="Arial"/>
        <family val="2"/>
      </rPr>
      <t>:  Enter actual depreciation cost charged to this contract.</t>
    </r>
  </si>
  <si>
    <r>
      <t>VARIANCE (F)</t>
    </r>
    <r>
      <rPr>
        <sz val="10"/>
        <rFont val="Arial"/>
        <family val="2"/>
      </rPr>
      <t xml:space="preserve"> - Formulated.  No entry required. This is the difference between columns (E) and (D).</t>
    </r>
  </si>
  <si>
    <r>
      <t>SUBTOTAL (3)</t>
    </r>
    <r>
      <rPr>
        <sz val="10"/>
        <rFont val="Arial"/>
        <family val="2"/>
      </rPr>
      <t xml:space="preserve"> - Formulated.  No entry required.  This is the subtotal for columns (D), (E), and (F).</t>
    </r>
  </si>
  <si>
    <r>
      <t>TOTAL SERVICES, SUPPLIES AND EQUIPMENT DEPRECIATION</t>
    </r>
    <r>
      <rPr>
        <sz val="10"/>
        <rFont val="Arial"/>
        <family val="2"/>
      </rPr>
      <t xml:space="preserve">:  Formulated.  No entry required. This is the total of subtotals (1), (2) and (3).  This total will automatically </t>
    </r>
  </si>
  <si>
    <r>
      <t xml:space="preserve">SUGGESTED METHOD TO CALCULATE THE PROGRAM'S ADMINISTRATIVE OVERHEAD EXPENSE:   </t>
    </r>
    <r>
      <rPr>
        <sz val="10"/>
        <rFont val="Arial"/>
        <family val="2"/>
      </rPr>
      <t>Please select method I, II, or III whichever applicable</t>
    </r>
  </si>
  <si>
    <r>
      <t>TOTAL ADMINISTRATIVE EXPENSE POOL:</t>
    </r>
    <r>
      <rPr>
        <sz val="10"/>
        <rFont val="Arial"/>
        <family val="2"/>
      </rPr>
      <t xml:space="preserve">  Enter the total administrative expense for the agency.</t>
    </r>
  </si>
  <si>
    <r>
      <t>TOTAL AGENCY EXPENSES</t>
    </r>
    <r>
      <rPr>
        <sz val="10"/>
        <rFont val="Arial"/>
        <family val="2"/>
      </rPr>
      <t>:  Enter the total expenses for the agency.</t>
    </r>
  </si>
  <si>
    <r>
      <t>ADMINISTRATIVE OVERHEAD RATE:</t>
    </r>
    <r>
      <rPr>
        <sz val="10"/>
        <rFont val="Arial"/>
        <family val="2"/>
      </rPr>
      <t xml:space="preserve">  Formulated. No entry required.  This is to divide the total agency administrative expense pool by the total agency expenses.</t>
    </r>
  </si>
  <si>
    <r>
      <t>TOTAL PROGRAM EXPENSES (A):</t>
    </r>
    <r>
      <rPr>
        <sz val="10"/>
        <rFont val="Arial"/>
        <family val="2"/>
      </rPr>
      <t xml:space="preserve">  Formulated.  This is linked to "Program Expense" No entry required.  </t>
    </r>
  </si>
  <si>
    <r>
      <t>ACTUAL EXPENDITURES (B)</t>
    </r>
    <r>
      <rPr>
        <sz val="10"/>
        <rFont val="Arial"/>
        <family val="2"/>
      </rPr>
      <t xml:space="preserve">:  Formulated.  This is to multiply Total Program Expenses by the Administrative Overhead Rate.  Data will automatically forward </t>
    </r>
  </si>
  <si>
    <r>
      <t>COUNTY APPROVED BUDGET (C)</t>
    </r>
    <r>
      <rPr>
        <sz val="10"/>
        <rFont val="Arial"/>
        <family val="2"/>
      </rPr>
      <t>: Indicate in this column the amounts from your latest approved budget.  Applicable to Non-Provisional Rate (NPR) contract only.</t>
    </r>
  </si>
  <si>
    <r>
      <t>VARIANCE (D)</t>
    </r>
    <r>
      <rPr>
        <sz val="10"/>
        <rFont val="Arial"/>
        <family val="2"/>
      </rPr>
      <t xml:space="preserve">:  Formulated.  No entry required. </t>
    </r>
  </si>
  <si>
    <r>
      <t xml:space="preserve">ADMINISTRATIVE EXPENSE POOL </t>
    </r>
    <r>
      <rPr>
        <sz val="10"/>
        <rFont val="Arial"/>
        <family val="2"/>
      </rPr>
      <t>:  Enter the total administrative expense for the agency.</t>
    </r>
  </si>
  <si>
    <r>
      <t xml:space="preserve">TOTAL DIRECT PROGRAM SALARIES </t>
    </r>
    <r>
      <rPr>
        <sz val="10"/>
        <rFont val="Arial"/>
        <family val="2"/>
      </rPr>
      <t>:  Post total direct salary from column (G) on Schedule P1, page 1.  Do not include employee benefits.</t>
    </r>
  </si>
  <si>
    <r>
      <t xml:space="preserve">TOTAL DIRECT AGENCY SALARIES </t>
    </r>
    <r>
      <rPr>
        <sz val="10"/>
        <rFont val="Arial"/>
        <family val="2"/>
      </rPr>
      <t>:  Enter the total direct salaries paid by the agency.</t>
    </r>
  </si>
  <si>
    <r>
      <t xml:space="preserve">ADMINISTRATIVE OVERHEAD RATE </t>
    </r>
    <r>
      <rPr>
        <sz val="10"/>
        <rFont val="Arial"/>
        <family val="2"/>
      </rPr>
      <t>:  Formulated. Total Direct Program Salaries divided by Total Direct Agency Salaries.</t>
    </r>
  </si>
  <si>
    <r>
      <t>ACTUAL EXPENDITURES (A)</t>
    </r>
    <r>
      <rPr>
        <sz val="10"/>
        <rFont val="Arial"/>
        <family val="2"/>
      </rPr>
      <t xml:space="preserve">: Formulated. No entry required.  It is calculated by taking Administrative Expense Pool  multiplied by Administrative Overhead Rate. </t>
    </r>
  </si>
  <si>
    <r>
      <t>COUNTY APPROVED BUDGET (B)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</si>
  <si>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(C)</t>
    </r>
    <r>
      <rPr>
        <sz val="10"/>
        <rFont val="Arial"/>
        <family val="2"/>
      </rPr>
      <t>:  Formulated.  No entry required.</t>
    </r>
  </si>
  <si>
    <t>B. Enter Charges/
YTD Billed</t>
  </si>
  <si>
    <t>PREVENTION, APS, CENS, TTA, EVAL, CALWORK, ETC.</t>
  </si>
  <si>
    <t>Program Director</t>
  </si>
  <si>
    <t>Prevention Supervisor</t>
  </si>
  <si>
    <t>Prevention Specialist B</t>
  </si>
  <si>
    <t>Prevention Specialist A</t>
  </si>
  <si>
    <t>Others Measurement Group</t>
  </si>
  <si>
    <t>IT Expense</t>
  </si>
  <si>
    <t>Youth Sunnit</t>
  </si>
  <si>
    <t>CADCA Conference</t>
  </si>
  <si>
    <t xml:space="preserve">5K Run/Walk &amp; Health Conference </t>
  </si>
  <si>
    <t>PH-001234</t>
  </si>
  <si>
    <t>ABC Health Services</t>
  </si>
  <si>
    <t>1000 S. Fremont Ave., Alhambra, Ca 91803</t>
  </si>
  <si>
    <t>500 N. Atlantic Blvd. Monterey Park, CA 91754</t>
  </si>
  <si>
    <t>Albert Smith</t>
  </si>
  <si>
    <t>CEO</t>
  </si>
  <si>
    <t>196920</t>
  </si>
  <si>
    <t>Prevention CPS</t>
  </si>
  <si>
    <t>Lucy Lopez</t>
  </si>
  <si>
    <t>llopez@gmail.com</t>
  </si>
  <si>
    <t>(SEE NOTE) *</t>
  </si>
  <si>
    <t xml:space="preserve">* NOTE: The provider # is associated with facility address which was certified and assigned by the State. This number starts with prefix 19xxxxx </t>
  </si>
  <si>
    <t>500 N. Atlantic Blvd. Monterry Park, CA 91754</t>
  </si>
  <si>
    <t>510 N. Atlantic Blvd. Monterry Park, CA 91754</t>
  </si>
  <si>
    <t>197927</t>
  </si>
  <si>
    <t>07.30.16</t>
  </si>
  <si>
    <t>Office Copiers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</si>
</sst>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mm/dd/yy;@"/>
    <numFmt numFmtId="168" formatCode="[&lt;=9999999]###\-####;\(###\)\ ###\-####"/>
    <numFmt numFmtId="169" formatCode="[$-409]mmmm\ d\,\ yyyy;@"/>
  </numFmts>
  <fonts count="63" x14ac:knownFonts="1">
    <font>
      <sz val="7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1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u/>
      <sz val="10"/>
      <color indexed="1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u/>
      <sz val="11"/>
      <color indexed="18"/>
      <name val="Arial"/>
      <family val="2"/>
    </font>
    <font>
      <b/>
      <i/>
      <sz val="11"/>
      <color indexed="18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b/>
      <u/>
      <sz val="11"/>
      <color indexed="62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u/>
      <sz val="11"/>
      <color indexed="12"/>
      <name val="Arial"/>
      <family val="2"/>
    </font>
    <font>
      <sz val="11"/>
      <color indexed="10"/>
      <name val="Arial"/>
      <family val="2"/>
    </font>
    <font>
      <b/>
      <i/>
      <u/>
      <sz val="11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4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0"/>
      <color rgb="FFFF0000"/>
      <name val="Arial"/>
      <family val="2"/>
    </font>
    <font>
      <sz val="7"/>
      <color indexed="81"/>
      <name val="Tahoma"/>
      <family val="2"/>
    </font>
    <font>
      <sz val="8"/>
      <color indexed="12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sz val="10"/>
      <color indexed="4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theme="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8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thick">
        <color indexed="8"/>
      </bottom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medium">
        <color indexed="8"/>
      </right>
      <top style="double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double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Border="0"/>
    <xf numFmtId="0" fontId="3" fillId="0" borderId="0" applyBorder="0"/>
    <xf numFmtId="0" fontId="6" fillId="0" borderId="0"/>
    <xf numFmtId="9" fontId="1" fillId="0" borderId="0" applyFont="0" applyFill="0" applyBorder="0" applyAlignment="0" applyProtection="0"/>
  </cellStyleXfs>
  <cellXfs count="737">
    <xf numFmtId="0" fontId="0" fillId="0" borderId="0" xfId="0"/>
    <xf numFmtId="0" fontId="7" fillId="2" borderId="1" xfId="0" applyFont="1" applyFill="1" applyBorder="1" applyAlignment="1">
      <alignment horizontal="center"/>
    </xf>
    <xf numFmtId="0" fontId="8" fillId="3" borderId="0" xfId="0" applyFont="1" applyFill="1"/>
    <xf numFmtId="14" fontId="7" fillId="3" borderId="0" xfId="0" applyNumberFormat="1" applyFont="1" applyFill="1" applyAlignment="1">
      <alignment horizontal="center"/>
    </xf>
    <xf numFmtId="0" fontId="12" fillId="3" borderId="0" xfId="0" applyFont="1" applyFill="1"/>
    <xf numFmtId="0" fontId="12" fillId="3" borderId="0" xfId="0" applyNumberFormat="1" applyFont="1" applyFill="1"/>
    <xf numFmtId="0" fontId="13" fillId="3" borderId="0" xfId="0" applyFont="1" applyFill="1"/>
    <xf numFmtId="37" fontId="7" fillId="4" borderId="0" xfId="0" applyNumberFormat="1" applyFont="1" applyFill="1" applyProtection="1"/>
    <xf numFmtId="10" fontId="7" fillId="4" borderId="2" xfId="0" applyNumberFormat="1" applyFont="1" applyFill="1" applyBorder="1" applyProtection="1"/>
    <xf numFmtId="49" fontId="7" fillId="4" borderId="2" xfId="0" applyNumberFormat="1" applyFont="1" applyFill="1" applyBorder="1" applyAlignment="1">
      <alignment horizontal="center"/>
    </xf>
    <xf numFmtId="49" fontId="7" fillId="4" borderId="0" xfId="0" applyNumberFormat="1" applyFont="1" applyFill="1" applyAlignment="1">
      <alignment horizontal="center"/>
    </xf>
    <xf numFmtId="10" fontId="7" fillId="4" borderId="3" xfId="0" applyNumberFormat="1" applyFont="1" applyFill="1" applyBorder="1" applyProtection="1"/>
    <xf numFmtId="10" fontId="7" fillId="4" borderId="4" xfId="6" applyNumberFormat="1" applyFont="1" applyFill="1" applyBorder="1" applyProtection="1"/>
    <xf numFmtId="14" fontId="7" fillId="3" borderId="0" xfId="0" applyNumberFormat="1" applyFont="1" applyFill="1"/>
    <xf numFmtId="0" fontId="9" fillId="3" borderId="5" xfId="0" applyFont="1" applyFill="1" applyBorder="1" applyProtection="1"/>
    <xf numFmtId="0" fontId="14" fillId="3" borderId="5" xfId="0" applyFont="1" applyFill="1" applyBorder="1" applyProtection="1"/>
    <xf numFmtId="0" fontId="10" fillId="3" borderId="5" xfId="0" applyFont="1" applyFill="1" applyBorder="1" applyAlignment="1" applyProtection="1">
      <alignment horizontal="centerContinuous"/>
    </xf>
    <xf numFmtId="0" fontId="10" fillId="3" borderId="5" xfId="0" applyFont="1" applyFill="1" applyBorder="1" applyAlignment="1" applyProtection="1">
      <alignment horizontal="center"/>
    </xf>
    <xf numFmtId="0" fontId="14" fillId="3" borderId="6" xfId="0" applyFont="1" applyFill="1" applyBorder="1" applyProtection="1"/>
    <xf numFmtId="0" fontId="14" fillId="3" borderId="7" xfId="0" applyFont="1" applyFill="1" applyBorder="1" applyProtection="1"/>
    <xf numFmtId="0" fontId="14" fillId="3" borderId="8" xfId="0" applyFont="1" applyFill="1" applyBorder="1" applyProtection="1"/>
    <xf numFmtId="0" fontId="14" fillId="3" borderId="0" xfId="0" applyFont="1" applyFill="1" applyBorder="1" applyProtection="1"/>
    <xf numFmtId="0" fontId="14" fillId="3" borderId="0" xfId="0" applyFont="1" applyFill="1" applyBorder="1" applyAlignment="1" applyProtection="1">
      <alignment horizontal="center"/>
    </xf>
    <xf numFmtId="0" fontId="14" fillId="3" borderId="9" xfId="0" applyFont="1" applyFill="1" applyBorder="1" applyProtection="1"/>
    <xf numFmtId="0" fontId="8" fillId="3" borderId="0" xfId="0" applyFont="1" applyFill="1" applyBorder="1" applyProtection="1"/>
    <xf numFmtId="0" fontId="8" fillId="3" borderId="10" xfId="0" applyFont="1" applyFill="1" applyBorder="1" applyAlignment="1" applyProtection="1">
      <alignment horizontal="left"/>
    </xf>
    <xf numFmtId="0" fontId="8" fillId="3" borderId="11" xfId="0" applyFont="1" applyFill="1" applyBorder="1" applyAlignment="1" applyProtection="1">
      <alignment horizontal="left"/>
    </xf>
    <xf numFmtId="0" fontId="8" fillId="3" borderId="5" xfId="0" applyFont="1" applyFill="1" applyBorder="1" applyAlignment="1" applyProtection="1">
      <alignment horizontal="left"/>
    </xf>
    <xf numFmtId="0" fontId="8" fillId="3" borderId="12" xfId="0" applyFont="1" applyFill="1" applyBorder="1" applyAlignment="1" applyProtection="1">
      <alignment horizontal="left"/>
    </xf>
    <xf numFmtId="0" fontId="20" fillId="3" borderId="0" xfId="5" applyFont="1" applyFill="1"/>
    <xf numFmtId="0" fontId="16" fillId="3" borderId="0" xfId="5" applyFont="1" applyFill="1"/>
    <xf numFmtId="0" fontId="20" fillId="3" borderId="13" xfId="5" applyFont="1" applyFill="1" applyBorder="1"/>
    <xf numFmtId="0" fontId="16" fillId="3" borderId="13" xfId="5" applyFont="1" applyFill="1" applyBorder="1"/>
    <xf numFmtId="0" fontId="19" fillId="3" borderId="13" xfId="5" quotePrefix="1" applyFont="1" applyFill="1" applyBorder="1" applyAlignment="1">
      <alignment horizontal="right"/>
    </xf>
    <xf numFmtId="0" fontId="19" fillId="3" borderId="13" xfId="5" applyFont="1" applyFill="1" applyBorder="1" applyAlignment="1">
      <alignment horizontal="center"/>
    </xf>
    <xf numFmtId="0" fontId="18" fillId="3" borderId="0" xfId="5" quotePrefix="1" applyFont="1" applyFill="1" applyAlignment="1">
      <alignment horizontal="left"/>
    </xf>
    <xf numFmtId="0" fontId="18" fillId="3" borderId="0" xfId="5" quotePrefix="1" applyFont="1" applyFill="1" applyAlignment="1">
      <alignment horizontal="centerContinuous"/>
    </xf>
    <xf numFmtId="0" fontId="15" fillId="3" borderId="0" xfId="5" quotePrefix="1" applyFont="1" applyFill="1" applyAlignment="1" applyProtection="1">
      <alignment horizontal="centerContinuous"/>
    </xf>
    <xf numFmtId="0" fontId="18" fillId="3" borderId="0" xfId="5" applyFont="1" applyFill="1" applyAlignment="1">
      <alignment horizontal="left"/>
    </xf>
    <xf numFmtId="0" fontId="18" fillId="3" borderId="0" xfId="5" quotePrefix="1" applyFont="1" applyFill="1" applyAlignment="1"/>
    <xf numFmtId="0" fontId="18" fillId="3" borderId="13" xfId="5" applyFont="1" applyFill="1" applyBorder="1" applyAlignment="1">
      <alignment horizontal="center"/>
    </xf>
    <xf numFmtId="0" fontId="17" fillId="3" borderId="0" xfId="5" applyFont="1" applyFill="1"/>
    <xf numFmtId="0" fontId="17" fillId="3" borderId="0" xfId="5" quotePrefix="1" applyFont="1" applyFill="1" applyBorder="1" applyAlignment="1">
      <alignment horizontal="left"/>
    </xf>
    <xf numFmtId="0" fontId="16" fillId="3" borderId="0" xfId="5" applyFont="1" applyFill="1" applyBorder="1"/>
    <xf numFmtId="0" fontId="17" fillId="3" borderId="0" xfId="5" applyFont="1" applyFill="1" applyBorder="1" applyAlignment="1">
      <alignment horizontal="left"/>
    </xf>
    <xf numFmtId="0" fontId="17" fillId="3" borderId="0" xfId="5" applyFont="1" applyFill="1" applyBorder="1"/>
    <xf numFmtId="169" fontId="22" fillId="3" borderId="13" xfId="5" applyNumberFormat="1" applyFont="1" applyFill="1" applyBorder="1" applyAlignment="1">
      <alignment horizontal="center"/>
    </xf>
    <xf numFmtId="0" fontId="16" fillId="3" borderId="0" xfId="5" quotePrefix="1" applyFont="1" applyFill="1" applyBorder="1" applyAlignment="1">
      <alignment horizontal="left"/>
    </xf>
    <xf numFmtId="0" fontId="16" fillId="3" borderId="0" xfId="5" applyFont="1" applyFill="1" applyBorder="1" applyAlignment="1">
      <alignment horizontal="left"/>
    </xf>
    <xf numFmtId="0" fontId="16" fillId="3" borderId="0" xfId="5" quotePrefix="1" applyFont="1" applyFill="1" applyAlignment="1">
      <alignment horizontal="left"/>
    </xf>
    <xf numFmtId="0" fontId="23" fillId="3" borderId="0" xfId="5" applyFont="1" applyFill="1"/>
    <xf numFmtId="0" fontId="23" fillId="3" borderId="0" xfId="5" applyFont="1" applyFill="1" applyAlignment="1">
      <alignment vertical="center"/>
    </xf>
    <xf numFmtId="0" fontId="16" fillId="3" borderId="14" xfId="5" applyFont="1" applyFill="1" applyBorder="1"/>
    <xf numFmtId="0" fontId="23" fillId="3" borderId="0" xfId="5" quotePrefix="1" applyFont="1" applyFill="1" applyAlignment="1">
      <alignment horizontal="left"/>
    </xf>
    <xf numFmtId="0" fontId="16" fillId="3" borderId="0" xfId="5" applyFont="1" applyFill="1" applyBorder="1" applyAlignment="1">
      <alignment horizontal="left" indent="3"/>
    </xf>
    <xf numFmtId="10" fontId="1" fillId="3" borderId="15" xfId="0" applyNumberFormat="1" applyFont="1" applyFill="1" applyBorder="1" applyProtection="1"/>
    <xf numFmtId="0" fontId="7" fillId="5" borderId="11" xfId="0" applyNumberFormat="1" applyFont="1" applyFill="1" applyBorder="1" applyAlignment="1" applyProtection="1">
      <alignment horizontal="left" vertical="center" wrapText="1"/>
    </xf>
    <xf numFmtId="0" fontId="7" fillId="5" borderId="16" xfId="0" applyNumberFormat="1" applyFont="1" applyFill="1" applyBorder="1" applyAlignment="1" applyProtection="1">
      <alignment horizontal="left" vertical="center" wrapText="1"/>
    </xf>
    <xf numFmtId="0" fontId="14" fillId="3" borderId="17" xfId="0" applyNumberFormat="1" applyFont="1" applyFill="1" applyBorder="1" applyProtection="1"/>
    <xf numFmtId="0" fontId="14" fillId="3" borderId="17" xfId="0" applyNumberFormat="1" applyFont="1" applyFill="1" applyBorder="1" applyAlignment="1" applyProtection="1">
      <alignment horizontal="center"/>
    </xf>
    <xf numFmtId="0" fontId="14" fillId="3" borderId="18" xfId="0" applyNumberFormat="1" applyFont="1" applyFill="1" applyBorder="1" applyProtection="1"/>
    <xf numFmtId="0" fontId="12" fillId="5" borderId="19" xfId="0" quotePrefix="1" applyNumberFormat="1" applyFont="1" applyFill="1" applyBorder="1" applyAlignment="1" applyProtection="1">
      <alignment horizontal="left" vertical="center"/>
    </xf>
    <xf numFmtId="0" fontId="8" fillId="5" borderId="11" xfId="0" applyNumberFormat="1" applyFont="1" applyFill="1" applyBorder="1" applyAlignment="1" applyProtection="1">
      <alignment horizontal="left" vertical="center" wrapText="1"/>
    </xf>
    <xf numFmtId="0" fontId="12" fillId="3" borderId="20" xfId="0" applyNumberFormat="1" applyFont="1" applyFill="1" applyBorder="1" applyProtection="1"/>
    <xf numFmtId="0" fontId="8" fillId="3" borderId="0" xfId="0" applyFont="1" applyFill="1" applyProtection="1"/>
    <xf numFmtId="0" fontId="1" fillId="3" borderId="0" xfId="0" applyFont="1" applyFill="1" applyProtection="1"/>
    <xf numFmtId="0" fontId="11" fillId="3" borderId="0" xfId="0" applyFont="1" applyFill="1" applyAlignment="1" applyProtection="1">
      <alignment horizontal="center"/>
    </xf>
    <xf numFmtId="0" fontId="1" fillId="3" borderId="0" xfId="0" applyFont="1" applyFill="1"/>
    <xf numFmtId="0" fontId="1" fillId="3" borderId="0" xfId="0" applyFont="1" applyFill="1" applyBorder="1"/>
    <xf numFmtId="0" fontId="25" fillId="3" borderId="0" xfId="0" applyFont="1" applyFill="1" applyBorder="1" applyProtection="1"/>
    <xf numFmtId="0" fontId="25" fillId="3" borderId="0" xfId="0" applyFont="1" applyFill="1" applyBorder="1"/>
    <xf numFmtId="0" fontId="24" fillId="3" borderId="0" xfId="0" applyFont="1" applyFill="1" applyBorder="1" applyAlignment="1" applyProtection="1">
      <alignment horizontal="center"/>
    </xf>
    <xf numFmtId="0" fontId="11" fillId="3" borderId="0" xfId="0" quotePrefix="1" applyFont="1" applyFill="1" applyAlignment="1" applyProtection="1">
      <alignment horizontal="center"/>
    </xf>
    <xf numFmtId="0" fontId="25" fillId="3" borderId="0" xfId="0" applyFont="1" applyFill="1" applyBorder="1" applyProtection="1">
      <protection locked="0"/>
    </xf>
    <xf numFmtId="0" fontId="26" fillId="3" borderId="0" xfId="0" quotePrefix="1" applyFont="1" applyFill="1" applyAlignment="1" applyProtection="1">
      <alignment horizontal="center"/>
    </xf>
    <xf numFmtId="0" fontId="12" fillId="3" borderId="0" xfId="0" applyFont="1" applyFill="1" applyBorder="1" applyProtection="1"/>
    <xf numFmtId="41" fontId="1" fillId="3" borderId="11" xfId="0" applyNumberFormat="1" applyFont="1" applyFill="1" applyBorder="1" applyAlignment="1" applyProtection="1">
      <alignment horizontal="center" wrapText="1"/>
    </xf>
    <xf numFmtId="41" fontId="1" fillId="3" borderId="21" xfId="0" applyNumberFormat="1" applyFont="1" applyFill="1" applyBorder="1" applyAlignment="1" applyProtection="1">
      <alignment wrapText="1"/>
    </xf>
    <xf numFmtId="43" fontId="1" fillId="3" borderId="22" xfId="0" applyNumberFormat="1" applyFont="1" applyFill="1" applyBorder="1" applyProtection="1"/>
    <xf numFmtId="41" fontId="1" fillId="3" borderId="0" xfId="0" applyNumberFormat="1" applyFont="1" applyFill="1" applyBorder="1" applyProtection="1"/>
    <xf numFmtId="6" fontId="1" fillId="3" borderId="0" xfId="0" applyNumberFormat="1" applyFont="1" applyFill="1" applyBorder="1" applyProtection="1"/>
    <xf numFmtId="49" fontId="1" fillId="3" borderId="23" xfId="0" applyNumberFormat="1" applyFont="1" applyFill="1" applyBorder="1" applyAlignment="1" applyProtection="1">
      <alignment wrapText="1"/>
    </xf>
    <xf numFmtId="49" fontId="1" fillId="3" borderId="24" xfId="0" applyNumberFormat="1" applyFont="1" applyFill="1" applyBorder="1" applyAlignment="1" applyProtection="1">
      <alignment wrapText="1"/>
    </xf>
    <xf numFmtId="167" fontId="1" fillId="3" borderId="25" xfId="0" applyNumberFormat="1" applyFont="1" applyFill="1" applyBorder="1" applyAlignment="1" applyProtection="1">
      <alignment wrapText="1"/>
    </xf>
    <xf numFmtId="6" fontId="1" fillId="0" borderId="0" xfId="0" applyNumberFormat="1" applyFont="1" applyFill="1" applyBorder="1" applyProtection="1"/>
    <xf numFmtId="6" fontId="12" fillId="3" borderId="0" xfId="0" applyNumberFormat="1" applyFont="1" applyFill="1" applyBorder="1" applyProtection="1"/>
    <xf numFmtId="41" fontId="12" fillId="3" borderId="0" xfId="0" applyNumberFormat="1" applyFont="1" applyFill="1" applyBorder="1" applyAlignment="1" applyProtection="1"/>
    <xf numFmtId="166" fontId="1" fillId="3" borderId="0" xfId="0" applyNumberFormat="1" applyFont="1" applyFill="1" applyBorder="1" applyProtection="1"/>
    <xf numFmtId="3" fontId="1" fillId="7" borderId="0" xfId="0" applyNumberFormat="1" applyFont="1" applyFill="1" applyBorder="1" applyProtection="1"/>
    <xf numFmtId="6" fontId="1" fillId="7" borderId="0" xfId="0" applyNumberFormat="1" applyFont="1" applyFill="1" applyBorder="1" applyProtection="1"/>
    <xf numFmtId="41" fontId="12" fillId="3" borderId="23" xfId="0" applyNumberFormat="1" applyFont="1" applyFill="1" applyBorder="1" applyAlignment="1" applyProtection="1">
      <alignment wrapText="1"/>
    </xf>
    <xf numFmtId="14" fontId="7" fillId="3" borderId="2" xfId="0" applyNumberFormat="1" applyFont="1" applyFill="1" applyBorder="1" applyAlignment="1">
      <alignment horizontal="center"/>
    </xf>
    <xf numFmtId="42" fontId="1" fillId="3" borderId="4" xfId="0" applyNumberFormat="1" applyFont="1" applyFill="1" applyBorder="1" applyProtection="1"/>
    <xf numFmtId="3" fontId="1" fillId="3" borderId="4" xfId="0" applyNumberFormat="1" applyFont="1" applyFill="1" applyBorder="1" applyAlignment="1" applyProtection="1">
      <alignment horizontal="center"/>
    </xf>
    <xf numFmtId="41" fontId="1" fillId="3" borderId="26" xfId="0" applyNumberFormat="1" applyFont="1" applyFill="1" applyBorder="1" applyProtection="1"/>
    <xf numFmtId="3" fontId="1" fillId="3" borderId="26" xfId="0" applyNumberFormat="1" applyFont="1" applyFill="1" applyBorder="1" applyAlignment="1" applyProtection="1">
      <alignment horizontal="center"/>
    </xf>
    <xf numFmtId="41" fontId="1" fillId="3" borderId="27" xfId="0" applyNumberFormat="1" applyFont="1" applyFill="1" applyBorder="1" applyAlignment="1" applyProtection="1">
      <alignment textRotation="91"/>
    </xf>
    <xf numFmtId="3" fontId="1" fillId="3" borderId="27" xfId="0" applyNumberFormat="1" applyFont="1" applyFill="1" applyBorder="1" applyAlignment="1" applyProtection="1">
      <alignment horizontal="center"/>
    </xf>
    <xf numFmtId="41" fontId="1" fillId="3" borderId="28" xfId="0" applyNumberFormat="1" applyFont="1" applyFill="1" applyBorder="1" applyProtection="1"/>
    <xf numFmtId="6" fontId="1" fillId="3" borderId="0" xfId="0" applyNumberFormat="1" applyFont="1" applyFill="1" applyProtection="1"/>
    <xf numFmtId="42" fontId="7" fillId="0" borderId="29" xfId="0" applyNumberFormat="1" applyFont="1" applyFill="1" applyBorder="1" applyProtection="1"/>
    <xf numFmtId="0" fontId="24" fillId="3" borderId="0" xfId="0" applyFont="1" applyFill="1" applyAlignment="1" applyProtection="1">
      <alignment horizontal="left"/>
    </xf>
    <xf numFmtId="38" fontId="7" fillId="3" borderId="16" xfId="0" applyNumberFormat="1" applyFont="1" applyFill="1" applyBorder="1" applyProtection="1"/>
    <xf numFmtId="14" fontId="7" fillId="3" borderId="13" xfId="0" applyNumberFormat="1" applyFont="1" applyFill="1" applyBorder="1"/>
    <xf numFmtId="41" fontId="12" fillId="3" borderId="30" xfId="0" applyNumberFormat="1" applyFont="1" applyFill="1" applyBorder="1" applyAlignment="1" applyProtection="1"/>
    <xf numFmtId="41" fontId="12" fillId="3" borderId="5" xfId="0" applyNumberFormat="1" applyFont="1" applyFill="1" applyBorder="1" applyAlignment="1" applyProtection="1"/>
    <xf numFmtId="41" fontId="12" fillId="3" borderId="31" xfId="0" applyNumberFormat="1" applyFont="1" applyFill="1" applyBorder="1" applyAlignment="1" applyProtection="1"/>
    <xf numFmtId="166" fontId="1" fillId="3" borderId="31" xfId="0" applyNumberFormat="1" applyFont="1" applyFill="1" applyBorder="1" applyProtection="1"/>
    <xf numFmtId="3" fontId="1" fillId="7" borderId="31" xfId="0" applyNumberFormat="1" applyFont="1" applyFill="1" applyBorder="1" applyProtection="1"/>
    <xf numFmtId="6" fontId="1" fillId="7" borderId="31" xfId="0" applyNumberFormat="1" applyFont="1" applyFill="1" applyBorder="1" applyProtection="1"/>
    <xf numFmtId="42" fontId="7" fillId="0" borderId="32" xfId="0" applyNumberFormat="1" applyFont="1" applyFill="1" applyBorder="1" applyProtection="1"/>
    <xf numFmtId="0" fontId="7" fillId="4" borderId="2" xfId="0" applyNumberFormat="1" applyFont="1" applyFill="1" applyBorder="1" applyAlignment="1"/>
    <xf numFmtId="0" fontId="1" fillId="3" borderId="0" xfId="0" applyFont="1" applyFill="1" applyBorder="1" applyProtection="1"/>
    <xf numFmtId="0" fontId="10" fillId="3" borderId="0" xfId="0" applyFont="1" applyFill="1"/>
    <xf numFmtId="0" fontId="7" fillId="7" borderId="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>
      <alignment horizontal="center" wrapText="1"/>
    </xf>
    <xf numFmtId="43" fontId="7" fillId="4" borderId="28" xfId="0" applyNumberFormat="1" applyFont="1" applyFill="1" applyBorder="1" applyProtection="1"/>
    <xf numFmtId="43" fontId="7" fillId="4" borderId="27" xfId="0" applyNumberFormat="1" applyFont="1" applyFill="1" applyBorder="1" applyProtection="1"/>
    <xf numFmtId="44" fontId="7" fillId="4" borderId="33" xfId="0" applyNumberFormat="1" applyFont="1" applyFill="1" applyBorder="1" applyProtection="1"/>
    <xf numFmtId="43" fontId="7" fillId="4" borderId="33" xfId="0" applyNumberFormat="1" applyFont="1" applyFill="1" applyBorder="1" applyProtection="1"/>
    <xf numFmtId="44" fontId="7" fillId="4" borderId="27" xfId="0" applyNumberFormat="1" applyFont="1" applyFill="1" applyBorder="1" applyProtection="1"/>
    <xf numFmtId="44" fontId="1" fillId="3" borderId="24" xfId="0" applyNumberFormat="1" applyFont="1" applyFill="1" applyBorder="1" applyProtection="1"/>
    <xf numFmtId="44" fontId="1" fillId="0" borderId="22" xfId="0" applyNumberFormat="1" applyFont="1" applyFill="1" applyBorder="1" applyProtection="1"/>
    <xf numFmtId="43" fontId="1" fillId="3" borderId="34" xfId="0" applyNumberFormat="1" applyFont="1" applyFill="1" applyBorder="1" applyProtection="1"/>
    <xf numFmtId="44" fontId="7" fillId="4" borderId="35" xfId="0" applyNumberFormat="1" applyFont="1" applyFill="1" applyBorder="1" applyProtection="1"/>
    <xf numFmtId="43" fontId="7" fillId="4" borderId="25" xfId="0" applyNumberFormat="1" applyFont="1" applyFill="1" applyBorder="1" applyProtection="1"/>
    <xf numFmtId="44" fontId="7" fillId="4" borderId="35" xfId="0" applyNumberFormat="1" applyFont="1" applyFill="1" applyBorder="1" applyAlignment="1" applyProtection="1">
      <alignment vertical="center"/>
    </xf>
    <xf numFmtId="43" fontId="7" fillId="4" borderId="27" xfId="0" applyNumberFormat="1" applyFont="1" applyFill="1" applyBorder="1" applyAlignment="1" applyProtection="1">
      <alignment vertical="center"/>
    </xf>
    <xf numFmtId="43" fontId="7" fillId="4" borderId="36" xfId="0" applyNumberFormat="1" applyFont="1" applyFill="1" applyBorder="1" applyAlignment="1" applyProtection="1">
      <alignment vertical="center"/>
    </xf>
    <xf numFmtId="43" fontId="7" fillId="0" borderId="33" xfId="0" applyNumberFormat="1" applyFont="1" applyFill="1" applyBorder="1" applyProtection="1"/>
    <xf numFmtId="43" fontId="1" fillId="3" borderId="11" xfId="1" applyNumberFormat="1" applyFont="1" applyFill="1" applyBorder="1" applyAlignment="1"/>
    <xf numFmtId="43" fontId="1" fillId="3" borderId="24" xfId="0" applyNumberFormat="1" applyFont="1" applyFill="1" applyBorder="1" applyProtection="1"/>
    <xf numFmtId="44" fontId="1" fillId="3" borderId="27" xfId="0" applyNumberFormat="1" applyFont="1" applyFill="1" applyBorder="1" applyProtection="1"/>
    <xf numFmtId="44" fontId="1" fillId="3" borderId="22" xfId="0" applyNumberFormat="1" applyFont="1" applyFill="1" applyBorder="1" applyProtection="1"/>
    <xf numFmtId="43" fontId="1" fillId="3" borderId="4" xfId="0" applyNumberFormat="1" applyFont="1" applyFill="1" applyBorder="1" applyProtection="1"/>
    <xf numFmtId="0" fontId="8" fillId="3" borderId="0" xfId="0" applyFont="1" applyFill="1" applyAlignment="1"/>
    <xf numFmtId="44" fontId="7" fillId="4" borderId="28" xfId="2" applyFont="1" applyFill="1" applyBorder="1" applyProtection="1"/>
    <xf numFmtId="0" fontId="46" fillId="3" borderId="0" xfId="0" quotePrefix="1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center"/>
    </xf>
    <xf numFmtId="0" fontId="11" fillId="3" borderId="0" xfId="0" applyFont="1" applyFill="1" applyAlignment="1">
      <alignment horizontal="center"/>
    </xf>
    <xf numFmtId="0" fontId="1" fillId="0" borderId="0" xfId="0" applyFont="1" applyBorder="1"/>
    <xf numFmtId="0" fontId="7" fillId="3" borderId="0" xfId="0" applyFont="1" applyFill="1" applyProtection="1"/>
    <xf numFmtId="49" fontId="1" fillId="3" borderId="0" xfId="0" applyNumberFormat="1" applyFont="1" applyFill="1"/>
    <xf numFmtId="0" fontId="7" fillId="3" borderId="0" xfId="0" applyFont="1" applyFill="1" applyBorder="1"/>
    <xf numFmtId="0" fontId="13" fillId="6" borderId="40" xfId="0" applyFont="1" applyFill="1" applyBorder="1" applyProtection="1"/>
    <xf numFmtId="0" fontId="1" fillId="0" borderId="0" xfId="0" applyFont="1"/>
    <xf numFmtId="0" fontId="9" fillId="3" borderId="0" xfId="0" applyFont="1" applyFill="1"/>
    <xf numFmtId="0" fontId="1" fillId="3" borderId="0" xfId="0" applyFont="1" applyFill="1" applyBorder="1" applyAlignment="1" applyProtection="1">
      <alignment horizontal="center"/>
    </xf>
    <xf numFmtId="0" fontId="31" fillId="3" borderId="0" xfId="0" applyFont="1" applyFill="1"/>
    <xf numFmtId="0" fontId="31" fillId="0" borderId="0" xfId="0" applyFont="1" applyBorder="1"/>
    <xf numFmtId="0" fontId="47" fillId="0" borderId="0" xfId="0" applyFont="1" applyFill="1" applyAlignment="1"/>
    <xf numFmtId="0" fontId="31" fillId="0" borderId="0" xfId="0" applyFont="1" applyFill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3" borderId="0" xfId="0" applyFont="1" applyFill="1" applyAlignment="1">
      <alignment vertical="center"/>
    </xf>
    <xf numFmtId="0" fontId="34" fillId="3" borderId="0" xfId="0" applyFont="1" applyFill="1" applyProtection="1"/>
    <xf numFmtId="0" fontId="35" fillId="3" borderId="0" xfId="0" applyFont="1" applyFill="1" applyProtection="1"/>
    <xf numFmtId="0" fontId="36" fillId="3" borderId="0" xfId="0" applyFont="1" applyFill="1" applyBorder="1" applyProtection="1"/>
    <xf numFmtId="0" fontId="37" fillId="3" borderId="0" xfId="0" applyFont="1" applyFill="1" applyBorder="1" applyAlignment="1" applyProtection="1">
      <alignment horizontal="left"/>
    </xf>
    <xf numFmtId="0" fontId="38" fillId="3" borderId="0" xfId="0" quotePrefix="1" applyFont="1" applyFill="1" applyBorder="1" applyAlignment="1" applyProtection="1">
      <alignment horizontal="left"/>
    </xf>
    <xf numFmtId="0" fontId="34" fillId="3" borderId="0" xfId="0" quotePrefix="1" applyFont="1" applyFill="1" applyProtection="1"/>
    <xf numFmtId="0" fontId="38" fillId="3" borderId="0" xfId="0" quotePrefix="1" applyFont="1" applyFill="1" applyAlignment="1" applyProtection="1">
      <alignment horizontal="left"/>
    </xf>
    <xf numFmtId="0" fontId="31" fillId="3" borderId="115" xfId="0" applyFont="1" applyFill="1" applyBorder="1" applyAlignment="1" applyProtection="1">
      <alignment horizontal="left"/>
    </xf>
    <xf numFmtId="0" fontId="38" fillId="3" borderId="0" xfId="0" applyFont="1" applyFill="1" applyProtection="1"/>
    <xf numFmtId="0" fontId="31" fillId="3" borderId="0" xfId="0" applyFont="1" applyFill="1" applyProtection="1"/>
    <xf numFmtId="0" fontId="39" fillId="3" borderId="0" xfId="0" applyFont="1" applyFill="1"/>
    <xf numFmtId="0" fontId="37" fillId="3" borderId="0" xfId="0" applyFont="1" applyFill="1" applyProtection="1"/>
    <xf numFmtId="49" fontId="37" fillId="3" borderId="0" xfId="0" applyNumberFormat="1" applyFont="1" applyFill="1" applyAlignment="1" applyProtection="1">
      <alignment horizontal="left"/>
    </xf>
    <xf numFmtId="49" fontId="37" fillId="3" borderId="0" xfId="0" applyNumberFormat="1" applyFont="1" applyFill="1" applyAlignment="1" applyProtection="1"/>
    <xf numFmtId="49" fontId="31" fillId="3" borderId="0" xfId="0" applyNumberFormat="1" applyFont="1" applyFill="1"/>
    <xf numFmtId="49" fontId="37" fillId="3" borderId="0" xfId="0" quotePrefix="1" applyNumberFormat="1" applyFont="1" applyFill="1" applyAlignment="1" applyProtection="1"/>
    <xf numFmtId="49" fontId="31" fillId="3" borderId="0" xfId="0" applyNumberFormat="1" applyFont="1" applyFill="1" applyBorder="1" applyAlignment="1" applyProtection="1"/>
    <xf numFmtId="0" fontId="31" fillId="3" borderId="0" xfId="0" applyNumberFormat="1" applyFont="1" applyFill="1" applyBorder="1" applyAlignment="1" applyProtection="1">
      <alignment horizontal="left"/>
    </xf>
    <xf numFmtId="14" fontId="38" fillId="3" borderId="2" xfId="0" applyNumberFormat="1" applyFont="1" applyFill="1" applyBorder="1" applyAlignment="1">
      <alignment horizontal="center"/>
    </xf>
    <xf numFmtId="49" fontId="37" fillId="3" borderId="0" xfId="0" applyNumberFormat="1" applyFont="1" applyFill="1" applyAlignment="1" applyProtection="1">
      <alignment horizontal="right"/>
    </xf>
    <xf numFmtId="49" fontId="31" fillId="3" borderId="0" xfId="0" applyNumberFormat="1" applyFont="1" applyFill="1" applyProtection="1"/>
    <xf numFmtId="49" fontId="37" fillId="3" borderId="5" xfId="0" applyNumberFormat="1" applyFont="1" applyFill="1" applyBorder="1" applyAlignment="1" applyProtection="1">
      <alignment horizontal="center" vertical="top"/>
    </xf>
    <xf numFmtId="49" fontId="37" fillId="3" borderId="0" xfId="0" applyNumberFormat="1" applyFont="1" applyFill="1" applyBorder="1" applyAlignment="1" applyProtection="1">
      <alignment horizontal="left" vertical="top"/>
    </xf>
    <xf numFmtId="49" fontId="37" fillId="3" borderId="0" xfId="0" applyNumberFormat="1" applyFont="1" applyFill="1" applyBorder="1" applyAlignment="1" applyProtection="1">
      <alignment vertical="top"/>
    </xf>
    <xf numFmtId="49" fontId="37" fillId="3" borderId="0" xfId="0" applyNumberFormat="1" applyFont="1" applyFill="1" applyBorder="1" applyAlignment="1" applyProtection="1">
      <alignment horizontal="center" vertical="top"/>
    </xf>
    <xf numFmtId="49" fontId="31" fillId="3" borderId="0" xfId="0" applyNumberFormat="1" applyFont="1" applyFill="1" applyAlignment="1" applyProtection="1">
      <alignment horizontal="left"/>
    </xf>
    <xf numFmtId="0" fontId="31" fillId="3" borderId="115" xfId="0" applyNumberFormat="1" applyFont="1" applyFill="1" applyBorder="1" applyAlignment="1" applyProtection="1">
      <alignment horizontal="left"/>
    </xf>
    <xf numFmtId="49" fontId="31" fillId="3" borderId="0" xfId="0" applyNumberFormat="1" applyFont="1" applyFill="1" applyBorder="1" applyAlignment="1" applyProtection="1">
      <alignment horizontal="center"/>
    </xf>
    <xf numFmtId="168" fontId="31" fillId="3" borderId="5" xfId="0" applyNumberFormat="1" applyFont="1" applyFill="1" applyBorder="1" applyAlignment="1" applyProtection="1">
      <alignment horizontal="center"/>
    </xf>
    <xf numFmtId="49" fontId="38" fillId="3" borderId="0" xfId="0" applyNumberFormat="1" applyFont="1" applyFill="1" applyBorder="1" applyAlignment="1" applyProtection="1">
      <alignment horizontal="center"/>
    </xf>
    <xf numFmtId="167" fontId="31" fillId="3" borderId="0" xfId="0" applyNumberFormat="1" applyFont="1" applyFill="1" applyBorder="1" applyAlignment="1" applyProtection="1"/>
    <xf numFmtId="0" fontId="37" fillId="3" borderId="0" xfId="0" applyFont="1" applyFill="1" applyBorder="1" applyAlignment="1" applyProtection="1">
      <alignment horizontal="center"/>
    </xf>
    <xf numFmtId="0" fontId="38" fillId="3" borderId="0" xfId="0" applyFont="1" applyFill="1" applyBorder="1" applyAlignment="1" applyProtection="1">
      <alignment horizontal="center"/>
    </xf>
    <xf numFmtId="0" fontId="38" fillId="3" borderId="0" xfId="0" quotePrefix="1" applyFont="1" applyFill="1" applyBorder="1" applyAlignment="1" applyProtection="1">
      <alignment horizontal="center"/>
    </xf>
    <xf numFmtId="0" fontId="31" fillId="3" borderId="0" xfId="0" applyFont="1" applyFill="1" applyBorder="1"/>
    <xf numFmtId="0" fontId="31" fillId="3" borderId="0" xfId="0" applyFont="1" applyFill="1" applyBorder="1" applyProtection="1"/>
    <xf numFmtId="0" fontId="38" fillId="3" borderId="0" xfId="0" applyFont="1" applyFill="1" applyBorder="1"/>
    <xf numFmtId="0" fontId="38" fillId="3" borderId="2" xfId="0" applyFont="1" applyFill="1" applyBorder="1" applyAlignment="1" applyProtection="1">
      <alignment horizontal="center"/>
    </xf>
    <xf numFmtId="0" fontId="41" fillId="3" borderId="0" xfId="0" applyFont="1" applyFill="1" applyBorder="1" applyProtection="1"/>
    <xf numFmtId="0" fontId="39" fillId="3" borderId="0" xfId="0" applyFont="1" applyFill="1" applyProtection="1"/>
    <xf numFmtId="0" fontId="37" fillId="3" borderId="0" xfId="0" quotePrefix="1" applyFont="1" applyFill="1" applyBorder="1" applyAlignment="1">
      <alignment horizontal="center"/>
    </xf>
    <xf numFmtId="0" fontId="37" fillId="3" borderId="0" xfId="0" quotePrefix="1" applyFont="1" applyFill="1" applyBorder="1"/>
    <xf numFmtId="44" fontId="38" fillId="4" borderId="2" xfId="2" applyNumberFormat="1" applyFont="1" applyFill="1" applyBorder="1" applyProtection="1"/>
    <xf numFmtId="44" fontId="38" fillId="0" borderId="0" xfId="2" applyNumberFormat="1" applyFont="1" applyFill="1" applyBorder="1" applyProtection="1"/>
    <xf numFmtId="43" fontId="38" fillId="4" borderId="2" xfId="1" applyNumberFormat="1" applyFont="1" applyFill="1" applyBorder="1" applyProtection="1"/>
    <xf numFmtId="43" fontId="38" fillId="0" borderId="0" xfId="1" applyNumberFormat="1" applyFont="1" applyFill="1" applyBorder="1" applyProtection="1"/>
    <xf numFmtId="0" fontId="28" fillId="3" borderId="0" xfId="0" applyFont="1" applyFill="1" applyBorder="1" applyAlignment="1" applyProtection="1">
      <alignment horizontal="left"/>
    </xf>
    <xf numFmtId="0" fontId="42" fillId="3" borderId="0" xfId="0" quotePrefix="1" applyFont="1" applyFill="1" applyBorder="1" applyAlignment="1">
      <alignment horizontal="center"/>
    </xf>
    <xf numFmtId="0" fontId="42" fillId="3" borderId="0" xfId="0" quotePrefix="1" applyFont="1" applyFill="1" applyBorder="1"/>
    <xf numFmtId="165" fontId="31" fillId="3" borderId="0" xfId="2" applyNumberFormat="1" applyFont="1" applyFill="1" applyBorder="1" applyProtection="1"/>
    <xf numFmtId="0" fontId="40" fillId="3" borderId="0" xfId="0" applyFont="1" applyFill="1" applyAlignment="1" applyProtection="1">
      <alignment horizontal="left"/>
    </xf>
    <xf numFmtId="164" fontId="31" fillId="3" borderId="0" xfId="0" applyNumberFormat="1" applyFont="1" applyFill="1" applyBorder="1" applyProtection="1"/>
    <xf numFmtId="0" fontId="37" fillId="3" borderId="0" xfId="0" quotePrefix="1" applyFont="1" applyFill="1" applyAlignment="1" applyProtection="1">
      <alignment horizontal="left"/>
    </xf>
    <xf numFmtId="0" fontId="31" fillId="3" borderId="0" xfId="0" applyFont="1" applyFill="1" applyAlignment="1" applyProtection="1">
      <alignment horizontal="left"/>
    </xf>
    <xf numFmtId="42" fontId="31" fillId="3" borderId="0" xfId="2" applyNumberFormat="1" applyFont="1" applyFill="1" applyBorder="1" applyProtection="1">
      <protection locked="0"/>
    </xf>
    <xf numFmtId="42" fontId="31" fillId="3" borderId="0" xfId="0" applyNumberFormat="1" applyFont="1" applyFill="1" applyProtection="1"/>
    <xf numFmtId="43" fontId="31" fillId="3" borderId="2" xfId="2" applyNumberFormat="1" applyFont="1" applyFill="1" applyBorder="1" applyProtection="1">
      <protection locked="0"/>
    </xf>
    <xf numFmtId="43" fontId="31" fillId="3" borderId="0" xfId="0" applyNumberFormat="1" applyFont="1" applyFill="1" applyBorder="1" applyProtection="1"/>
    <xf numFmtId="42" fontId="37" fillId="3" borderId="0" xfId="0" applyNumberFormat="1" applyFont="1" applyFill="1" applyBorder="1" applyProtection="1"/>
    <xf numFmtId="41" fontId="31" fillId="3" borderId="0" xfId="1" applyNumberFormat="1" applyFont="1" applyFill="1" applyBorder="1" applyProtection="1">
      <protection locked="0"/>
    </xf>
    <xf numFmtId="41" fontId="31" fillId="3" borderId="0" xfId="0" applyNumberFormat="1" applyFont="1" applyFill="1" applyProtection="1"/>
    <xf numFmtId="41" fontId="37" fillId="3" borderId="0" xfId="0" applyNumberFormat="1" applyFont="1" applyFill="1" applyBorder="1" applyProtection="1"/>
    <xf numFmtId="0" fontId="42" fillId="3" borderId="0" xfId="0" applyFont="1" applyFill="1" applyAlignment="1" applyProtection="1">
      <alignment horizontal="right"/>
    </xf>
    <xf numFmtId="41" fontId="42" fillId="3" borderId="0" xfId="1" applyNumberFormat="1" applyFont="1" applyFill="1" applyBorder="1" applyProtection="1">
      <protection locked="0"/>
    </xf>
    <xf numFmtId="41" fontId="42" fillId="3" borderId="0" xfId="0" quotePrefix="1" applyNumberFormat="1" applyFont="1" applyFill="1" applyAlignment="1" applyProtection="1">
      <alignment horizontal="left"/>
    </xf>
    <xf numFmtId="41" fontId="37" fillId="3" borderId="0" xfId="1" applyNumberFormat="1" applyFont="1" applyFill="1" applyBorder="1" applyProtection="1"/>
    <xf numFmtId="0" fontId="37" fillId="3" borderId="0" xfId="0" applyFont="1" applyFill="1" applyAlignment="1" applyProtection="1"/>
    <xf numFmtId="0" fontId="37" fillId="3" borderId="0" xfId="0" quotePrefix="1" applyFont="1" applyFill="1" applyAlignment="1" applyProtection="1">
      <alignment horizontal="right"/>
    </xf>
    <xf numFmtId="0" fontId="46" fillId="3" borderId="0" xfId="0" quotePrefix="1" applyFont="1" applyFill="1" applyAlignment="1" applyProtection="1"/>
    <xf numFmtId="0" fontId="27" fillId="3" borderId="0" xfId="0" applyFont="1" applyFill="1"/>
    <xf numFmtId="44" fontId="38" fillId="0" borderId="2" xfId="2" applyNumberFormat="1" applyFont="1" applyFill="1" applyBorder="1" applyProtection="1"/>
    <xf numFmtId="0" fontId="37" fillId="3" borderId="0" xfId="0" applyFont="1" applyFill="1" applyBorder="1" applyProtection="1"/>
    <xf numFmtId="41" fontId="37" fillId="3" borderId="2" xfId="0" applyNumberFormat="1" applyFont="1" applyFill="1" applyBorder="1" applyProtection="1"/>
    <xf numFmtId="0" fontId="37" fillId="3" borderId="2" xfId="0" applyFont="1" applyFill="1" applyBorder="1" applyProtection="1"/>
    <xf numFmtId="43" fontId="38" fillId="4" borderId="2" xfId="2" applyNumberFormat="1" applyFont="1" applyFill="1" applyBorder="1" applyAlignment="1" applyProtection="1">
      <alignment wrapText="1"/>
    </xf>
    <xf numFmtId="43" fontId="38" fillId="0" borderId="0" xfId="2" applyNumberFormat="1" applyFont="1" applyFill="1" applyBorder="1" applyProtection="1"/>
    <xf numFmtId="0" fontId="39" fillId="6" borderId="40" xfId="0" applyFont="1" applyFill="1" applyBorder="1" applyProtection="1"/>
    <xf numFmtId="2" fontId="39" fillId="6" borderId="40" xfId="2" applyNumberFormat="1" applyFont="1" applyFill="1" applyBorder="1" applyProtection="1"/>
    <xf numFmtId="2" fontId="39" fillId="6" borderId="40" xfId="0" applyNumberFormat="1" applyFont="1" applyFill="1" applyBorder="1" applyProtection="1"/>
    <xf numFmtId="0" fontId="37" fillId="3" borderId="0" xfId="0" applyFont="1" applyFill="1" applyBorder="1" applyAlignment="1" applyProtection="1"/>
    <xf numFmtId="0" fontId="46" fillId="3" borderId="0" xfId="0" applyFont="1" applyFill="1" applyProtection="1"/>
    <xf numFmtId="42" fontId="31" fillId="3" borderId="115" xfId="0" applyNumberFormat="1" applyFont="1" applyFill="1" applyBorder="1"/>
    <xf numFmtId="44" fontId="31" fillId="3" borderId="0" xfId="2" applyFont="1" applyFill="1" applyBorder="1" applyProtection="1"/>
    <xf numFmtId="0" fontId="31" fillId="0" borderId="0" xfId="0" applyFont="1"/>
    <xf numFmtId="0" fontId="39" fillId="3" borderId="0" xfId="0" applyFont="1" applyFill="1" applyBorder="1" applyProtection="1"/>
    <xf numFmtId="0" fontId="42" fillId="3" borderId="0" xfId="0" applyFont="1" applyFill="1" applyBorder="1" applyProtection="1"/>
    <xf numFmtId="0" fontId="42" fillId="3" borderId="0" xfId="0" applyFont="1" applyFill="1" applyBorder="1"/>
    <xf numFmtId="44" fontId="27" fillId="0" borderId="116" xfId="0" quotePrefix="1" applyNumberFormat="1" applyFont="1" applyFill="1" applyBorder="1" applyAlignment="1">
      <alignment horizontal="right"/>
    </xf>
    <xf numFmtId="44" fontId="28" fillId="3" borderId="0" xfId="2" quotePrefix="1" applyFont="1" applyFill="1" applyBorder="1" applyAlignment="1" applyProtection="1">
      <alignment horizontal="left"/>
    </xf>
    <xf numFmtId="165" fontId="42" fillId="3" borderId="0" xfId="2" applyNumberFormat="1" applyFont="1" applyFill="1" applyBorder="1" applyProtection="1"/>
    <xf numFmtId="0" fontId="37" fillId="3" borderId="0" xfId="0" applyFont="1" applyFill="1"/>
    <xf numFmtId="0" fontId="31" fillId="3" borderId="2" xfId="0" applyFont="1" applyFill="1" applyBorder="1" applyProtection="1"/>
    <xf numFmtId="0" fontId="37" fillId="3" borderId="0" xfId="0" applyFont="1" applyFill="1" applyAlignment="1" applyProtection="1">
      <alignment horizontal="right"/>
    </xf>
    <xf numFmtId="0" fontId="37" fillId="3" borderId="2" xfId="0" applyFont="1" applyFill="1" applyBorder="1" applyAlignment="1" applyProtection="1">
      <alignment horizontal="left"/>
    </xf>
    <xf numFmtId="0" fontId="31" fillId="3" borderId="0" xfId="0" applyFont="1" applyFill="1" applyBorder="1" applyAlignment="1" applyProtection="1">
      <alignment horizontal="left"/>
    </xf>
    <xf numFmtId="0" fontId="31" fillId="3" borderId="0" xfId="0" applyFont="1" applyFill="1" applyBorder="1" applyAlignment="1" applyProtection="1">
      <alignment horizontal="center"/>
    </xf>
    <xf numFmtId="0" fontId="11" fillId="3" borderId="0" xfId="0" applyFont="1" applyFill="1" applyAlignment="1"/>
    <xf numFmtId="0" fontId="11" fillId="3" borderId="0" xfId="0" quotePrefix="1" applyFont="1" applyFill="1" applyAlignment="1"/>
    <xf numFmtId="0" fontId="1" fillId="3" borderId="0" xfId="0" applyFont="1" applyFill="1" applyAlignment="1"/>
    <xf numFmtId="0" fontId="25" fillId="3" borderId="0" xfId="0" quotePrefix="1" applyFont="1" applyFill="1" applyBorder="1"/>
    <xf numFmtId="0" fontId="1" fillId="3" borderId="0" xfId="0" applyFont="1" applyFill="1" applyAlignment="1">
      <alignment horizontal="right"/>
    </xf>
    <xf numFmtId="0" fontId="26" fillId="3" borderId="0" xfId="0" applyFont="1" applyFill="1" applyAlignment="1"/>
    <xf numFmtId="0" fontId="11" fillId="3" borderId="0" xfId="0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Border="1" applyAlignment="1">
      <alignment horizontal="center"/>
    </xf>
    <xf numFmtId="167" fontId="1" fillId="3" borderId="0" xfId="0" applyNumberFormat="1" applyFont="1" applyFill="1"/>
    <xf numFmtId="0" fontId="8" fillId="3" borderId="12" xfId="0" applyFont="1" applyFill="1" applyBorder="1"/>
    <xf numFmtId="0" fontId="8" fillId="3" borderId="5" xfId="0" applyFont="1" applyFill="1" applyBorder="1"/>
    <xf numFmtId="0" fontId="8" fillId="3" borderId="2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0" xfId="0" applyFont="1" applyFill="1"/>
    <xf numFmtId="0" fontId="7" fillId="2" borderId="28" xfId="0" applyFont="1" applyFill="1" applyBorder="1" applyAlignment="1">
      <alignment horizontal="center"/>
    </xf>
    <xf numFmtId="0" fontId="7" fillId="2" borderId="26" xfId="0" applyFont="1" applyFill="1" applyBorder="1"/>
    <xf numFmtId="0" fontId="7" fillId="2" borderId="4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44" fontId="1" fillId="3" borderId="35" xfId="0" applyNumberFormat="1" applyFont="1" applyFill="1" applyBorder="1" applyProtection="1"/>
    <xf numFmtId="43" fontId="1" fillId="3" borderId="27" xfId="0" applyNumberFormat="1" applyFont="1" applyFill="1" applyBorder="1" applyProtection="1"/>
    <xf numFmtId="10" fontId="1" fillId="3" borderId="4" xfId="0" applyNumberFormat="1" applyFont="1" applyFill="1" applyBorder="1" applyProtection="1"/>
    <xf numFmtId="10" fontId="1" fillId="3" borderId="26" xfId="0" applyNumberFormat="1" applyFont="1" applyFill="1" applyBorder="1" applyProtection="1"/>
    <xf numFmtId="43" fontId="1" fillId="3" borderId="26" xfId="0" applyNumberFormat="1" applyFont="1" applyFill="1" applyBorder="1" applyProtection="1"/>
    <xf numFmtId="37" fontId="14" fillId="3" borderId="0" xfId="0" applyNumberFormat="1" applyFont="1" applyFill="1" applyBorder="1" applyProtection="1"/>
    <xf numFmtId="10" fontId="1" fillId="3" borderId="27" xfId="0" applyNumberFormat="1" applyFont="1" applyFill="1" applyBorder="1" applyProtection="1"/>
    <xf numFmtId="0" fontId="8" fillId="3" borderId="5" xfId="0" applyFont="1" applyFill="1" applyBorder="1" applyAlignment="1">
      <alignment vertical="center"/>
    </xf>
    <xf numFmtId="0" fontId="8" fillId="3" borderId="2" xfId="0" applyFont="1" applyFill="1" applyBorder="1"/>
    <xf numFmtId="0" fontId="8" fillId="3" borderId="2" xfId="0" applyFont="1" applyFill="1" applyBorder="1" applyAlignment="1">
      <alignment horizontal="center"/>
    </xf>
    <xf numFmtId="37" fontId="9" fillId="3" borderId="0" xfId="0" applyNumberFormat="1" applyFont="1" applyFill="1" applyBorder="1" applyProtection="1"/>
    <xf numFmtId="44" fontId="1" fillId="3" borderId="2" xfId="0" applyNumberFormat="1" applyFont="1" applyFill="1" applyBorder="1" applyProtection="1"/>
    <xf numFmtId="43" fontId="1" fillId="3" borderId="11" xfId="0" applyNumberFormat="1" applyFont="1" applyFill="1" applyBorder="1" applyProtection="1"/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1" fillId="3" borderId="0" xfId="0" quotePrefix="1" applyFont="1" applyFill="1" applyAlignment="1">
      <alignment horizontal="left"/>
    </xf>
    <xf numFmtId="0" fontId="7" fillId="3" borderId="0" xfId="0" applyNumberFormat="1" applyFont="1" applyFill="1" applyBorder="1" applyAlignment="1" applyProtection="1"/>
    <xf numFmtId="14" fontId="1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/>
    <xf numFmtId="0" fontId="8" fillId="3" borderId="5" xfId="0" applyFont="1" applyFill="1" applyBorder="1" applyAlignment="1" applyProtection="1">
      <alignment horizontal="center"/>
    </xf>
    <xf numFmtId="0" fontId="8" fillId="3" borderId="5" xfId="0" applyFont="1" applyFill="1" applyBorder="1" applyProtection="1"/>
    <xf numFmtId="0" fontId="8" fillId="3" borderId="27" xfId="0" applyFont="1" applyFill="1" applyBorder="1" applyAlignment="1" applyProtection="1">
      <alignment horizontal="center"/>
    </xf>
    <xf numFmtId="0" fontId="8" fillId="3" borderId="26" xfId="0" applyFont="1" applyFill="1" applyBorder="1" applyAlignment="1" applyProtection="1">
      <alignment horizontal="center"/>
    </xf>
    <xf numFmtId="0" fontId="8" fillId="3" borderId="28" xfId="0" applyFont="1" applyFill="1" applyBorder="1" applyAlignment="1" applyProtection="1">
      <alignment horizontal="center"/>
    </xf>
    <xf numFmtId="0" fontId="7" fillId="2" borderId="28" xfId="0" applyFont="1" applyFill="1" applyBorder="1" applyAlignment="1" applyProtection="1">
      <alignment horizontal="center"/>
    </xf>
    <xf numFmtId="0" fontId="7" fillId="2" borderId="26" xfId="0" applyFont="1" applyFill="1" applyBorder="1" applyProtection="1"/>
    <xf numFmtId="0" fontId="7" fillId="2" borderId="5" xfId="0" applyFont="1" applyFill="1" applyBorder="1" applyProtection="1"/>
    <xf numFmtId="0" fontId="7" fillId="2" borderId="12" xfId="0" applyFont="1" applyFill="1" applyBorder="1" applyAlignment="1" applyProtection="1">
      <alignment horizontal="center"/>
    </xf>
    <xf numFmtId="0" fontId="7" fillId="2" borderId="26" xfId="0" applyFont="1" applyFill="1" applyBorder="1" applyAlignment="1" applyProtection="1">
      <alignment horizontal="center"/>
    </xf>
    <xf numFmtId="0" fontId="7" fillId="2" borderId="42" xfId="0" applyFont="1" applyFill="1" applyBorder="1" applyAlignment="1" applyProtection="1">
      <alignment horizontal="center"/>
    </xf>
    <xf numFmtId="0" fontId="7" fillId="2" borderId="4" xfId="0" applyFont="1" applyFill="1" applyBorder="1" applyProtection="1"/>
    <xf numFmtId="0" fontId="7" fillId="2" borderId="41" xfId="0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/>
    </xf>
    <xf numFmtId="0" fontId="7" fillId="2" borderId="42" xfId="0" quotePrefix="1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/>
    </xf>
    <xf numFmtId="0" fontId="7" fillId="2" borderId="40" xfId="0" applyFont="1" applyFill="1" applyBorder="1" applyAlignment="1" applyProtection="1">
      <alignment horizontal="center"/>
    </xf>
    <xf numFmtId="0" fontId="7" fillId="2" borderId="43" xfId="0" applyFont="1" applyFill="1" applyBorder="1" applyAlignment="1" applyProtection="1">
      <alignment horizontal="center"/>
    </xf>
    <xf numFmtId="0" fontId="7" fillId="2" borderId="44" xfId="0" applyFont="1" applyFill="1" applyBorder="1" applyAlignment="1" applyProtection="1">
      <alignment horizontal="center"/>
    </xf>
    <xf numFmtId="0" fontId="8" fillId="3" borderId="0" xfId="0" applyFont="1" applyFill="1" applyBorder="1"/>
    <xf numFmtId="0" fontId="1" fillId="3" borderId="28" xfId="0" applyFont="1" applyFill="1" applyBorder="1" applyAlignment="1" applyProtection="1">
      <alignment horizontal="center"/>
    </xf>
    <xf numFmtId="44" fontId="1" fillId="3" borderId="15" xfId="0" applyNumberFormat="1" applyFont="1" applyFill="1" applyBorder="1" applyProtection="1"/>
    <xf numFmtId="0" fontId="1" fillId="3" borderId="27" xfId="0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37" fontId="1" fillId="3" borderId="5" xfId="0" applyNumberFormat="1" applyFont="1" applyFill="1" applyBorder="1" applyProtection="1"/>
    <xf numFmtId="37" fontId="1" fillId="3" borderId="26" xfId="0" applyNumberFormat="1" applyFont="1" applyFill="1" applyBorder="1" applyProtection="1"/>
    <xf numFmtId="37" fontId="1" fillId="3" borderId="0" xfId="0" applyNumberFormat="1" applyFont="1" applyFill="1" applyProtection="1"/>
    <xf numFmtId="37" fontId="10" fillId="3" borderId="0" xfId="0" applyNumberFormat="1" applyFont="1" applyFill="1" applyProtection="1"/>
    <xf numFmtId="37" fontId="9" fillId="3" borderId="0" xfId="0" applyNumberFormat="1" applyFont="1" applyFill="1" applyProtection="1"/>
    <xf numFmtId="37" fontId="9" fillId="3" borderId="4" xfId="0" applyNumberFormat="1" applyFont="1" applyFill="1" applyBorder="1" applyProtection="1"/>
    <xf numFmtId="37" fontId="44" fillId="3" borderId="0" xfId="0" applyNumberFormat="1" applyFont="1" applyFill="1" applyBorder="1" applyProtection="1"/>
    <xf numFmtId="0" fontId="49" fillId="3" borderId="0" xfId="0" quotePrefix="1" applyFont="1" applyFill="1" applyBorder="1" applyAlignment="1" applyProtection="1">
      <alignment horizontal="left"/>
    </xf>
    <xf numFmtId="0" fontId="12" fillId="3" borderId="0" xfId="0" applyFont="1" applyFill="1" applyAlignment="1" applyProtection="1">
      <alignment horizontal="left"/>
    </xf>
    <xf numFmtId="0" fontId="12" fillId="3" borderId="45" xfId="0" applyNumberFormat="1" applyFont="1" applyFill="1" applyBorder="1" applyAlignment="1" applyProtection="1">
      <alignment horizontal="center"/>
      <protection locked="0"/>
    </xf>
    <xf numFmtId="0" fontId="12" fillId="3" borderId="46" xfId="0" applyNumberFormat="1" applyFont="1" applyFill="1" applyBorder="1" applyAlignment="1" applyProtection="1">
      <alignment horizontal="center"/>
      <protection locked="0"/>
    </xf>
    <xf numFmtId="0" fontId="12" fillId="3" borderId="47" xfId="0" applyFont="1" applyFill="1" applyBorder="1" applyAlignment="1">
      <alignment horizontal="center"/>
    </xf>
    <xf numFmtId="0" fontId="12" fillId="3" borderId="46" xfId="0" applyFont="1" applyFill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3" borderId="49" xfId="0" applyFont="1" applyFill="1" applyBorder="1" applyAlignment="1">
      <alignment horizontal="center"/>
    </xf>
    <xf numFmtId="0" fontId="12" fillId="3" borderId="31" xfId="0" applyFont="1" applyFill="1" applyBorder="1" applyAlignment="1">
      <alignment horizontal="center"/>
    </xf>
    <xf numFmtId="0" fontId="12" fillId="2" borderId="50" xfId="0" applyFont="1" applyFill="1" applyBorder="1" applyAlignment="1">
      <alignment horizontal="center"/>
    </xf>
    <xf numFmtId="0" fontId="12" fillId="3" borderId="51" xfId="0" applyFont="1" applyFill="1" applyBorder="1" applyAlignment="1">
      <alignment horizontal="center"/>
    </xf>
    <xf numFmtId="0" fontId="12" fillId="2" borderId="52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2" fillId="2" borderId="53" xfId="0" applyFont="1" applyFill="1" applyBorder="1" applyAlignment="1"/>
    <xf numFmtId="0" fontId="12" fillId="2" borderId="54" xfId="0" applyFont="1" applyFill="1" applyBorder="1" applyAlignment="1">
      <alignment horizontal="center" wrapText="1"/>
    </xf>
    <xf numFmtId="0" fontId="12" fillId="3" borderId="5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 wrapText="1"/>
    </xf>
    <xf numFmtId="0" fontId="12" fillId="2" borderId="28" xfId="0" applyFont="1" applyFill="1" applyBorder="1" applyAlignment="1">
      <alignment horizontal="center" wrapText="1"/>
    </xf>
    <xf numFmtId="0" fontId="12" fillId="2" borderId="12" xfId="0" applyFont="1" applyFill="1" applyBorder="1" applyAlignment="1">
      <alignment horizontal="center" wrapText="1"/>
    </xf>
    <xf numFmtId="0" fontId="12" fillId="2" borderId="55" xfId="0" applyFont="1" applyFill="1" applyBorder="1" applyAlignment="1">
      <alignment horizontal="center" wrapText="1"/>
    </xf>
    <xf numFmtId="0" fontId="12" fillId="2" borderId="56" xfId="0" applyFont="1" applyFill="1" applyBorder="1" applyAlignment="1">
      <alignment horizontal="center"/>
    </xf>
    <xf numFmtId="0" fontId="12" fillId="2" borderId="57" xfId="0" applyFont="1" applyFill="1" applyBorder="1" applyAlignment="1">
      <alignment horizontal="center" wrapText="1"/>
    </xf>
    <xf numFmtId="0" fontId="49" fillId="2" borderId="58" xfId="0" applyFont="1" applyFill="1" applyBorder="1" applyAlignment="1" applyProtection="1">
      <alignment horizontal="center"/>
    </xf>
    <xf numFmtId="0" fontId="12" fillId="2" borderId="59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2" borderId="6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61" xfId="0" applyFont="1" applyFill="1" applyBorder="1" applyAlignment="1">
      <alignment horizontal="center"/>
    </xf>
    <xf numFmtId="0" fontId="12" fillId="2" borderId="53" xfId="0" quotePrefix="1" applyFont="1" applyFill="1" applyBorder="1" applyAlignment="1"/>
    <xf numFmtId="0" fontId="12" fillId="2" borderId="59" xfId="0" applyFont="1" applyFill="1" applyBorder="1" applyAlignment="1">
      <alignment horizontal="center" wrapText="1"/>
    </xf>
    <xf numFmtId="0" fontId="12" fillId="2" borderId="41" xfId="0" applyFont="1" applyFill="1" applyBorder="1" applyAlignment="1">
      <alignment horizontal="center" wrapText="1"/>
    </xf>
    <xf numFmtId="0" fontId="12" fillId="2" borderId="60" xfId="0" applyFont="1" applyFill="1" applyBorder="1" applyAlignment="1">
      <alignment horizontal="center" wrapText="1"/>
    </xf>
    <xf numFmtId="0" fontId="12" fillId="2" borderId="61" xfId="0" applyFont="1" applyFill="1" applyBorder="1" applyAlignment="1">
      <alignment horizontal="center" wrapText="1"/>
    </xf>
    <xf numFmtId="0" fontId="12" fillId="2" borderId="62" xfId="0" applyFont="1" applyFill="1" applyBorder="1" applyAlignment="1"/>
    <xf numFmtId="0" fontId="49" fillId="2" borderId="33" xfId="0" applyFont="1" applyFill="1" applyBorder="1" applyAlignment="1" applyProtection="1">
      <alignment horizontal="center"/>
    </xf>
    <xf numFmtId="0" fontId="12" fillId="3" borderId="2" xfId="0" applyFont="1" applyFill="1" applyBorder="1" applyAlignment="1">
      <alignment horizontal="center"/>
    </xf>
    <xf numFmtId="0" fontId="12" fillId="2" borderId="63" xfId="0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 wrapText="1"/>
    </xf>
    <xf numFmtId="0" fontId="12" fillId="2" borderId="66" xfId="0" applyFont="1" applyFill="1" applyBorder="1" applyAlignment="1">
      <alignment horizontal="left"/>
    </xf>
    <xf numFmtId="0" fontId="12" fillId="2" borderId="67" xfId="0" applyFont="1" applyFill="1" applyBorder="1" applyAlignment="1">
      <alignment horizontal="left"/>
    </xf>
    <xf numFmtId="0" fontId="12" fillId="2" borderId="68" xfId="0" applyFont="1" applyFill="1" applyBorder="1" applyAlignment="1">
      <alignment horizontal="left"/>
    </xf>
    <xf numFmtId="0" fontId="12" fillId="10" borderId="14" xfId="0" applyFont="1" applyFill="1" applyBorder="1" applyAlignment="1"/>
    <xf numFmtId="0" fontId="1" fillId="10" borderId="14" xfId="0" applyFont="1" applyFill="1" applyBorder="1"/>
    <xf numFmtId="0" fontId="1" fillId="11" borderId="14" xfId="0" applyFont="1" applyFill="1" applyBorder="1"/>
    <xf numFmtId="0" fontId="49" fillId="3" borderId="0" xfId="0" applyFont="1" applyFill="1" applyAlignment="1" applyProtection="1"/>
    <xf numFmtId="0" fontId="12" fillId="3" borderId="0" xfId="0" applyFont="1" applyFill="1" applyAlignment="1" applyProtection="1"/>
    <xf numFmtId="0" fontId="12" fillId="3" borderId="0" xfId="0" applyFont="1" applyFill="1" applyBorder="1" applyAlignment="1"/>
    <xf numFmtId="0" fontId="12" fillId="3" borderId="69" xfId="0" applyNumberFormat="1" applyFont="1" applyFill="1" applyBorder="1" applyAlignment="1" applyProtection="1">
      <alignment horizontal="center"/>
      <protection locked="0"/>
    </xf>
    <xf numFmtId="0" fontId="12" fillId="3" borderId="70" xfId="0" applyFont="1" applyFill="1" applyBorder="1" applyAlignment="1">
      <alignment horizontal="center"/>
    </xf>
    <xf numFmtId="0" fontId="12" fillId="3" borderId="71" xfId="0" applyFont="1" applyFill="1" applyBorder="1" applyAlignment="1" applyProtection="1">
      <alignment horizontal="center"/>
      <protection locked="0"/>
    </xf>
    <xf numFmtId="0" fontId="12" fillId="3" borderId="72" xfId="0" applyFont="1" applyFill="1" applyBorder="1" applyAlignment="1">
      <alignment horizontal="center"/>
    </xf>
    <xf numFmtId="0" fontId="12" fillId="3" borderId="49" xfId="0" applyFont="1" applyFill="1" applyBorder="1" applyAlignment="1" applyProtection="1">
      <alignment horizontal="center"/>
      <protection locked="0"/>
    </xf>
    <xf numFmtId="0" fontId="12" fillId="3" borderId="73" xfId="0" applyFont="1" applyFill="1" applyBorder="1" applyAlignment="1">
      <alignment horizontal="center"/>
    </xf>
    <xf numFmtId="0" fontId="1" fillId="3" borderId="30" xfId="0" applyFont="1" applyFill="1" applyBorder="1"/>
    <xf numFmtId="0" fontId="12" fillId="3" borderId="28" xfId="0" applyFont="1" applyFill="1" applyBorder="1" applyAlignment="1">
      <alignment horizontal="center"/>
    </xf>
    <xf numFmtId="0" fontId="1" fillId="3" borderId="28" xfId="0" applyFont="1" applyFill="1" applyBorder="1"/>
    <xf numFmtId="0" fontId="12" fillId="2" borderId="41" xfId="0" quotePrefix="1" applyFont="1" applyFill="1" applyBorder="1" applyAlignment="1" applyProtection="1">
      <alignment horizontal="center"/>
    </xf>
    <xf numFmtId="0" fontId="12" fillId="5" borderId="12" xfId="0" applyFont="1" applyFill="1" applyBorder="1" applyAlignment="1" applyProtection="1">
      <alignment horizontal="center"/>
    </xf>
    <xf numFmtId="0" fontId="12" fillId="5" borderId="74" xfId="0" applyFont="1" applyFill="1" applyBorder="1" applyAlignment="1" applyProtection="1">
      <alignment horizontal="center"/>
    </xf>
    <xf numFmtId="0" fontId="1" fillId="3" borderId="75" xfId="0" applyFont="1" applyFill="1" applyBorder="1"/>
    <xf numFmtId="0" fontId="1" fillId="3" borderId="53" xfId="0" applyFont="1" applyFill="1" applyBorder="1"/>
    <xf numFmtId="0" fontId="12" fillId="3" borderId="42" xfId="0" quotePrefix="1" applyFont="1" applyFill="1" applyBorder="1" applyAlignment="1">
      <alignment horizontal="center"/>
    </xf>
    <xf numFmtId="0" fontId="1" fillId="3" borderId="42" xfId="0" applyFont="1" applyFill="1" applyBorder="1"/>
    <xf numFmtId="0" fontId="12" fillId="5" borderId="41" xfId="0" applyFont="1" applyFill="1" applyBorder="1" applyAlignment="1" applyProtection="1">
      <alignment horizontal="center"/>
    </xf>
    <xf numFmtId="0" fontId="12" fillId="5" borderId="76" xfId="0" applyFont="1" applyFill="1" applyBorder="1" applyAlignment="1" applyProtection="1">
      <alignment horizontal="center"/>
    </xf>
    <xf numFmtId="0" fontId="12" fillId="2" borderId="77" xfId="0" applyFont="1" applyFill="1" applyBorder="1" applyAlignment="1">
      <alignment horizontal="center"/>
    </xf>
    <xf numFmtId="0" fontId="12" fillId="2" borderId="42" xfId="0" quotePrefix="1" applyFont="1" applyFill="1" applyBorder="1" applyAlignment="1" applyProtection="1">
      <alignment horizontal="center"/>
    </xf>
    <xf numFmtId="0" fontId="12" fillId="2" borderId="41" xfId="0" applyFont="1" applyFill="1" applyBorder="1" applyAlignment="1" applyProtection="1">
      <alignment horizontal="center"/>
    </xf>
    <xf numFmtId="0" fontId="12" fillId="2" borderId="33" xfId="0" applyFont="1" applyFill="1" applyBorder="1" applyAlignment="1" applyProtection="1">
      <alignment horizontal="center"/>
    </xf>
    <xf numFmtId="0" fontId="12" fillId="2" borderId="78" xfId="0" applyFont="1" applyFill="1" applyBorder="1" applyAlignment="1" applyProtection="1">
      <alignment horizontal="center"/>
    </xf>
    <xf numFmtId="0" fontId="12" fillId="5" borderId="78" xfId="0" applyFont="1" applyFill="1" applyBorder="1" applyAlignment="1" applyProtection="1">
      <alignment horizontal="center"/>
    </xf>
    <xf numFmtId="0" fontId="12" fillId="5" borderId="78" xfId="0" quotePrefix="1" applyFont="1" applyFill="1" applyBorder="1" applyAlignment="1" applyProtection="1">
      <alignment horizontal="center"/>
    </xf>
    <xf numFmtId="0" fontId="12" fillId="2" borderId="33" xfId="0" applyFont="1" applyFill="1" applyBorder="1" applyAlignment="1">
      <alignment horizontal="center"/>
    </xf>
    <xf numFmtId="0" fontId="12" fillId="2" borderId="79" xfId="0" applyFont="1" applyFill="1" applyBorder="1" applyAlignment="1">
      <alignment horizontal="center"/>
    </xf>
    <xf numFmtId="41" fontId="49" fillId="3" borderId="0" xfId="0" applyNumberFormat="1" applyFont="1" applyFill="1" applyBorder="1" applyAlignment="1" applyProtection="1"/>
    <xf numFmtId="0" fontId="11" fillId="3" borderId="14" xfId="0" quotePrefix="1" applyFont="1" applyFill="1" applyBorder="1" applyAlignment="1" applyProtection="1">
      <alignment horizontal="left"/>
    </xf>
    <xf numFmtId="0" fontId="11" fillId="3" borderId="0" xfId="0" quotePrefix="1" applyFont="1" applyFill="1" applyBorder="1" applyAlignment="1" applyProtection="1">
      <alignment horizontal="left"/>
    </xf>
    <xf numFmtId="0" fontId="11" fillId="3" borderId="80" xfId="0" quotePrefix="1" applyFont="1" applyFill="1" applyBorder="1" applyAlignment="1" applyProtection="1">
      <alignment horizontal="right"/>
    </xf>
    <xf numFmtId="8" fontId="11" fillId="3" borderId="81" xfId="2" quotePrefix="1" applyNumberFormat="1" applyFont="1" applyFill="1" applyBorder="1" applyAlignment="1" applyProtection="1">
      <alignment horizontal="right"/>
    </xf>
    <xf numFmtId="0" fontId="11" fillId="3" borderId="82" xfId="0" quotePrefix="1" applyFont="1" applyFill="1" applyBorder="1" applyAlignment="1" applyProtection="1">
      <alignment horizontal="right"/>
    </xf>
    <xf numFmtId="0" fontId="1" fillId="3" borderId="0" xfId="0" applyFont="1" applyFill="1" applyAlignment="1" applyProtection="1">
      <alignment horizontal="centerContinuous"/>
    </xf>
    <xf numFmtId="0" fontId="25" fillId="3" borderId="0" xfId="0" applyFont="1" applyFill="1" applyAlignment="1" applyProtection="1">
      <alignment horizontal="centerContinuous"/>
    </xf>
    <xf numFmtId="0" fontId="25" fillId="3" borderId="0" xfId="0" applyFont="1" applyFill="1"/>
    <xf numFmtId="0" fontId="8" fillId="3" borderId="5" xfId="0" applyFont="1" applyFill="1" applyBorder="1" applyAlignment="1" applyProtection="1"/>
    <xf numFmtId="0" fontId="1" fillId="3" borderId="2" xfId="0" applyFont="1" applyFill="1" applyBorder="1"/>
    <xf numFmtId="0" fontId="8" fillId="3" borderId="10" xfId="0" applyFont="1" applyFill="1" applyBorder="1" applyProtection="1"/>
    <xf numFmtId="0" fontId="8" fillId="3" borderId="25" xfId="0" applyFont="1" applyFill="1" applyBorder="1" applyAlignment="1" applyProtection="1">
      <alignment horizontal="center"/>
    </xf>
    <xf numFmtId="0" fontId="7" fillId="5" borderId="12" xfId="0" applyFont="1" applyFill="1" applyBorder="1" applyProtection="1"/>
    <xf numFmtId="0" fontId="7" fillId="3" borderId="4" xfId="0" applyFont="1" applyFill="1" applyBorder="1"/>
    <xf numFmtId="0" fontId="7" fillId="5" borderId="26" xfId="0" applyFont="1" applyFill="1" applyBorder="1" applyProtection="1"/>
    <xf numFmtId="0" fontId="7" fillId="5" borderId="28" xfId="0" applyFont="1" applyFill="1" applyBorder="1" applyProtection="1"/>
    <xf numFmtId="0" fontId="7" fillId="5" borderId="41" xfId="0" quotePrefix="1" applyFont="1" applyFill="1" applyBorder="1" applyAlignment="1" applyProtection="1">
      <alignment horizontal="left"/>
    </xf>
    <xf numFmtId="0" fontId="7" fillId="5" borderId="4" xfId="0" applyFont="1" applyFill="1" applyBorder="1" applyAlignment="1" applyProtection="1">
      <alignment horizontal="center"/>
    </xf>
    <xf numFmtId="0" fontId="7" fillId="5" borderId="4" xfId="0" applyFont="1" applyFill="1" applyBorder="1" applyProtection="1"/>
    <xf numFmtId="0" fontId="7" fillId="5" borderId="42" xfId="0" applyFont="1" applyFill="1" applyBorder="1" applyAlignment="1" applyProtection="1">
      <alignment horizontal="center"/>
    </xf>
    <xf numFmtId="0" fontId="7" fillId="5" borderId="43" xfId="0" applyFont="1" applyFill="1" applyBorder="1" applyProtection="1"/>
    <xf numFmtId="0" fontId="7" fillId="3" borderId="44" xfId="0" applyFont="1" applyFill="1" applyBorder="1"/>
    <xf numFmtId="0" fontId="7" fillId="5" borderId="44" xfId="0" applyFont="1" applyFill="1" applyBorder="1" applyAlignment="1" applyProtection="1">
      <alignment horizontal="center"/>
    </xf>
    <xf numFmtId="0" fontId="11" fillId="3" borderId="0" xfId="0" applyFont="1" applyFill="1" applyAlignment="1" applyProtection="1"/>
    <xf numFmtId="0" fontId="26" fillId="3" borderId="0" xfId="0" applyFont="1" applyFill="1" applyAlignment="1" applyProtection="1"/>
    <xf numFmtId="0" fontId="8" fillId="5" borderId="83" xfId="0" applyFont="1" applyFill="1" applyBorder="1" applyProtection="1"/>
    <xf numFmtId="0" fontId="8" fillId="5" borderId="84" xfId="0" applyFont="1" applyFill="1" applyBorder="1" applyAlignment="1" applyProtection="1">
      <alignment horizontal="center"/>
    </xf>
    <xf numFmtId="0" fontId="8" fillId="5" borderId="85" xfId="0" applyFont="1" applyFill="1" applyBorder="1" applyAlignment="1" applyProtection="1">
      <alignment horizontal="center"/>
    </xf>
    <xf numFmtId="0" fontId="8" fillId="5" borderId="86" xfId="0" applyFont="1" applyFill="1" applyBorder="1" applyAlignment="1" applyProtection="1">
      <alignment horizontal="center"/>
    </xf>
    <xf numFmtId="0" fontId="8" fillId="5" borderId="87" xfId="0" applyFont="1" applyFill="1" applyBorder="1" applyAlignment="1" applyProtection="1">
      <alignment horizontal="center"/>
    </xf>
    <xf numFmtId="0" fontId="7" fillId="5" borderId="6" xfId="0" applyFont="1" applyFill="1" applyBorder="1" applyProtection="1"/>
    <xf numFmtId="0" fontId="7" fillId="5" borderId="5" xfId="0" applyFont="1" applyFill="1" applyBorder="1" applyProtection="1"/>
    <xf numFmtId="0" fontId="7" fillId="5" borderId="0" xfId="0" applyFont="1" applyFill="1" applyBorder="1" applyProtection="1"/>
    <xf numFmtId="0" fontId="7" fillId="5" borderId="42" xfId="0" applyFont="1" applyFill="1" applyBorder="1" applyProtection="1"/>
    <xf numFmtId="0" fontId="7" fillId="5" borderId="9" xfId="0" applyFont="1" applyFill="1" applyBorder="1" applyProtection="1"/>
    <xf numFmtId="0" fontId="7" fillId="5" borderId="8" xfId="0" applyFont="1" applyFill="1" applyBorder="1" applyProtection="1"/>
    <xf numFmtId="0" fontId="7" fillId="5" borderId="88" xfId="0" applyFont="1" applyFill="1" applyBorder="1" applyAlignment="1" applyProtection="1">
      <alignment horizontal="center"/>
    </xf>
    <xf numFmtId="0" fontId="7" fillId="5" borderId="89" xfId="0" applyFont="1" applyFill="1" applyBorder="1" applyProtection="1"/>
    <xf numFmtId="0" fontId="7" fillId="5" borderId="40" xfId="0" applyFont="1" applyFill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/>
    </xf>
    <xf numFmtId="0" fontId="7" fillId="5" borderId="90" xfId="0" applyFont="1" applyFill="1" applyBorder="1" applyAlignment="1" applyProtection="1">
      <alignment horizontal="center"/>
    </xf>
    <xf numFmtId="0" fontId="7" fillId="3" borderId="91" xfId="0" applyFont="1" applyFill="1" applyBorder="1" applyAlignment="1" applyProtection="1"/>
    <xf numFmtId="0" fontId="8" fillId="3" borderId="92" xfId="0" applyFont="1" applyFill="1" applyBorder="1" applyAlignment="1" applyProtection="1"/>
    <xf numFmtId="38" fontId="8" fillId="3" borderId="92" xfId="0" applyNumberFormat="1" applyFont="1" applyFill="1" applyBorder="1" applyProtection="1"/>
    <xf numFmtId="38" fontId="8" fillId="3" borderId="93" xfId="0" applyNumberFormat="1" applyFont="1" applyFill="1" applyBorder="1" applyProtection="1"/>
    <xf numFmtId="0" fontId="8" fillId="3" borderId="94" xfId="0" applyFont="1" applyFill="1" applyBorder="1" applyProtection="1"/>
    <xf numFmtId="42" fontId="1" fillId="3" borderId="27" xfId="0" applyNumberFormat="1" applyFont="1" applyFill="1" applyBorder="1" applyProtection="1"/>
    <xf numFmtId="42" fontId="1" fillId="3" borderId="25" xfId="0" applyNumberFormat="1" applyFont="1" applyFill="1" applyBorder="1" applyProtection="1"/>
    <xf numFmtId="44" fontId="7" fillId="4" borderId="95" xfId="0" applyNumberFormat="1" applyFont="1" applyFill="1" applyBorder="1" applyProtection="1"/>
    <xf numFmtId="0" fontId="7" fillId="5" borderId="96" xfId="0" applyFont="1" applyFill="1" applyBorder="1" applyAlignment="1" applyProtection="1">
      <alignment horizontal="left"/>
    </xf>
    <xf numFmtId="38" fontId="1" fillId="3" borderId="11" xfId="0" applyNumberFormat="1" applyFont="1" applyFill="1" applyBorder="1" applyProtection="1"/>
    <xf numFmtId="0" fontId="8" fillId="3" borderId="19" xfId="0" applyFont="1" applyFill="1" applyBorder="1" applyProtection="1"/>
    <xf numFmtId="38" fontId="1" fillId="3" borderId="28" xfId="0" applyNumberFormat="1" applyFont="1" applyFill="1" applyBorder="1" applyProtection="1"/>
    <xf numFmtId="38" fontId="1" fillId="3" borderId="26" xfId="0" applyNumberFormat="1" applyFont="1" applyFill="1" applyBorder="1" applyProtection="1"/>
    <xf numFmtId="43" fontId="7" fillId="4" borderId="95" xfId="0" applyNumberFormat="1" applyFont="1" applyFill="1" applyBorder="1" applyProtection="1"/>
    <xf numFmtId="6" fontId="1" fillId="3" borderId="28" xfId="0" applyNumberFormat="1" applyFont="1" applyFill="1" applyBorder="1" applyProtection="1"/>
    <xf numFmtId="6" fontId="1" fillId="3" borderId="26" xfId="0" applyNumberFormat="1" applyFont="1" applyFill="1" applyBorder="1" applyProtection="1"/>
    <xf numFmtId="38" fontId="1" fillId="3" borderId="27" xfId="0" applyNumberFormat="1" applyFont="1" applyFill="1" applyBorder="1" applyProtection="1"/>
    <xf numFmtId="0" fontId="7" fillId="3" borderId="19" xfId="0" applyFont="1" applyFill="1" applyBorder="1" applyAlignment="1" applyProtection="1">
      <alignment horizontal="left"/>
    </xf>
    <xf numFmtId="38" fontId="8" fillId="3" borderId="16" xfId="0" applyNumberFormat="1" applyFont="1" applyFill="1" applyBorder="1" applyProtection="1"/>
    <xf numFmtId="0" fontId="8" fillId="3" borderId="6" xfId="0" applyFont="1" applyFill="1" applyBorder="1" applyProtection="1"/>
    <xf numFmtId="0" fontId="7" fillId="3" borderId="6" xfId="0" applyFont="1" applyFill="1" applyBorder="1" applyAlignment="1" applyProtection="1">
      <alignment horizontal="left"/>
    </xf>
    <xf numFmtId="0" fontId="8" fillId="3" borderId="96" xfId="0" applyFont="1" applyFill="1" applyBorder="1" applyProtection="1"/>
    <xf numFmtId="0" fontId="8" fillId="3" borderId="97" xfId="0" applyFont="1" applyFill="1" applyBorder="1" applyProtection="1"/>
    <xf numFmtId="38" fontId="1" fillId="3" borderId="98" xfId="0" applyNumberFormat="1" applyFont="1" applyFill="1" applyBorder="1" applyProtection="1"/>
    <xf numFmtId="43" fontId="7" fillId="4" borderId="99" xfId="0" applyNumberFormat="1" applyFont="1" applyFill="1" applyBorder="1" applyProtection="1"/>
    <xf numFmtId="0" fontId="45" fillId="3" borderId="0" xfId="0" applyFont="1" applyFill="1" applyBorder="1" applyProtection="1"/>
    <xf numFmtId="0" fontId="10" fillId="3" borderId="0" xfId="0" applyFont="1" applyFill="1" applyBorder="1" applyProtection="1"/>
    <xf numFmtId="44" fontId="1" fillId="12" borderId="33" xfId="0" applyNumberFormat="1" applyFont="1" applyFill="1" applyBorder="1" applyProtection="1"/>
    <xf numFmtId="0" fontId="5" fillId="3" borderId="0" xfId="0" applyFont="1" applyFill="1" applyAlignment="1"/>
    <xf numFmtId="14" fontId="7" fillId="3" borderId="0" xfId="0" applyNumberFormat="1" applyFont="1" applyFill="1" applyAlignment="1" applyProtection="1">
      <alignment horizontal="center"/>
    </xf>
    <xf numFmtId="44" fontId="7" fillId="8" borderId="27" xfId="0" applyNumberFormat="1" applyFont="1" applyFill="1" applyBorder="1" applyProtection="1"/>
    <xf numFmtId="0" fontId="8" fillId="5" borderId="11" xfId="0" applyFont="1" applyFill="1" applyBorder="1" applyAlignment="1" applyProtection="1">
      <alignment horizontal="center"/>
    </xf>
    <xf numFmtId="0" fontId="8" fillId="5" borderId="25" xfId="0" applyFont="1" applyFill="1" applyBorder="1" applyAlignment="1" applyProtection="1">
      <alignment horizontal="center"/>
    </xf>
    <xf numFmtId="0" fontId="8" fillId="5" borderId="22" xfId="0" applyFont="1" applyFill="1" applyBorder="1" applyAlignment="1" applyProtection="1">
      <alignment horizontal="center"/>
    </xf>
    <xf numFmtId="0" fontId="8" fillId="5" borderId="12" xfId="0" applyFont="1" applyFill="1" applyBorder="1" applyProtection="1"/>
    <xf numFmtId="0" fontId="8" fillId="5" borderId="5" xfId="0" applyFont="1" applyFill="1" applyBorder="1" applyProtection="1"/>
    <xf numFmtId="0" fontId="8" fillId="5" borderId="26" xfId="0" applyFont="1" applyFill="1" applyBorder="1" applyProtection="1"/>
    <xf numFmtId="0" fontId="7" fillId="5" borderId="41" xfId="0" applyFont="1" applyFill="1" applyBorder="1" applyAlignment="1" applyProtection="1">
      <alignment horizontal="center"/>
    </xf>
    <xf numFmtId="0" fontId="7" fillId="5" borderId="43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41" xfId="0" applyFont="1" applyFill="1" applyBorder="1" applyProtection="1"/>
    <xf numFmtId="0" fontId="1" fillId="3" borderId="4" xfId="0" applyFont="1" applyFill="1" applyBorder="1" applyProtection="1"/>
    <xf numFmtId="0" fontId="8" fillId="5" borderId="10" xfId="0" applyFont="1" applyFill="1" applyBorder="1" applyProtection="1"/>
    <xf numFmtId="0" fontId="8" fillId="5" borderId="27" xfId="0" applyFont="1" applyFill="1" applyBorder="1" applyAlignment="1" applyProtection="1">
      <alignment horizontal="center"/>
    </xf>
    <xf numFmtId="0" fontId="7" fillId="5" borderId="41" xfId="0" applyFont="1" applyFill="1" applyBorder="1" applyAlignment="1" applyProtection="1">
      <alignment horizontal="left"/>
    </xf>
    <xf numFmtId="0" fontId="8" fillId="5" borderId="0" xfId="0" applyFont="1" applyFill="1" applyBorder="1" applyProtection="1"/>
    <xf numFmtId="0" fontId="8" fillId="5" borderId="28" xfId="0" applyFont="1" applyFill="1" applyBorder="1" applyProtection="1"/>
    <xf numFmtId="0" fontId="8" fillId="5" borderId="4" xfId="0" applyFont="1" applyFill="1" applyBorder="1" applyProtection="1"/>
    <xf numFmtId="0" fontId="7" fillId="5" borderId="41" xfId="0" applyFont="1" applyFill="1" applyBorder="1" applyProtection="1"/>
    <xf numFmtId="0" fontId="7" fillId="5" borderId="43" xfId="0" quotePrefix="1" applyFont="1" applyFill="1" applyBorder="1" applyAlignment="1" applyProtection="1">
      <alignment horizontal="left"/>
    </xf>
    <xf numFmtId="0" fontId="7" fillId="5" borderId="40" xfId="0" applyFont="1" applyFill="1" applyBorder="1" applyProtection="1"/>
    <xf numFmtId="166" fontId="1" fillId="3" borderId="4" xfId="0" applyNumberFormat="1" applyFont="1" applyFill="1" applyBorder="1" applyProtection="1"/>
    <xf numFmtId="3" fontId="1" fillId="3" borderId="4" xfId="0" applyNumberFormat="1" applyFont="1" applyFill="1" applyBorder="1" applyProtection="1"/>
    <xf numFmtId="3" fontId="1" fillId="3" borderId="26" xfId="0" applyNumberFormat="1" applyFont="1" applyFill="1" applyBorder="1" applyProtection="1"/>
    <xf numFmtId="0" fontId="9" fillId="3" borderId="0" xfId="0" applyFont="1" applyFill="1" applyProtection="1"/>
    <xf numFmtId="0" fontId="11" fillId="3" borderId="0" xfId="0" applyFont="1" applyFill="1" applyAlignment="1" applyProtection="1">
      <alignment horizontal="left"/>
    </xf>
    <xf numFmtId="0" fontId="24" fillId="3" borderId="40" xfId="0" quotePrefix="1" applyFont="1" applyFill="1" applyBorder="1" applyAlignment="1" applyProtection="1">
      <alignment horizontal="left"/>
    </xf>
    <xf numFmtId="0" fontId="1" fillId="5" borderId="41" xfId="0" applyFont="1" applyFill="1" applyBorder="1" applyProtection="1"/>
    <xf numFmtId="0" fontId="1" fillId="5" borderId="0" xfId="0" applyFont="1" applyFill="1" applyProtection="1"/>
    <xf numFmtId="0" fontId="1" fillId="5" borderId="4" xfId="0" applyFont="1" applyFill="1" applyBorder="1" applyProtection="1"/>
    <xf numFmtId="0" fontId="7" fillId="5" borderId="83" xfId="0" applyFont="1" applyFill="1" applyBorder="1" applyProtection="1"/>
    <xf numFmtId="0" fontId="1" fillId="5" borderId="100" xfId="0" applyFont="1" applyFill="1" applyBorder="1" applyProtection="1"/>
    <xf numFmtId="0" fontId="1" fillId="5" borderId="101" xfId="0" applyFont="1" applyFill="1" applyBorder="1" applyProtection="1"/>
    <xf numFmtId="0" fontId="13" fillId="5" borderId="89" xfId="0" applyFont="1" applyFill="1" applyBorder="1" applyProtection="1"/>
    <xf numFmtId="0" fontId="13" fillId="5" borderId="40" xfId="0" applyFont="1" applyFill="1" applyBorder="1" applyProtection="1"/>
    <xf numFmtId="0" fontId="13" fillId="5" borderId="102" xfId="0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8" fillId="3" borderId="2" xfId="0" applyFont="1" applyFill="1" applyBorder="1" applyAlignment="1" applyProtection="1">
      <alignment horizontal="center"/>
    </xf>
    <xf numFmtId="37" fontId="1" fillId="3" borderId="2" xfId="0" applyNumberFormat="1" applyFont="1" applyFill="1" applyBorder="1" applyProtection="1"/>
    <xf numFmtId="0" fontId="8" fillId="3" borderId="0" xfId="0" applyFont="1" applyFill="1" applyBorder="1" applyAlignment="1" applyProtection="1">
      <alignment horizontal="right"/>
    </xf>
    <xf numFmtId="0" fontId="1" fillId="5" borderId="6" xfId="0" applyFont="1" applyFill="1" applyBorder="1" applyProtection="1"/>
    <xf numFmtId="0" fontId="1" fillId="5" borderId="5" xfId="0" applyFont="1" applyFill="1" applyBorder="1" applyProtection="1"/>
    <xf numFmtId="0" fontId="7" fillId="5" borderId="28" xfId="0" applyFont="1" applyFill="1" applyBorder="1" applyAlignment="1" applyProtection="1">
      <alignment horizontal="center"/>
    </xf>
    <xf numFmtId="0" fontId="7" fillId="5" borderId="26" xfId="0" applyFont="1" applyFill="1" applyBorder="1" applyAlignment="1" applyProtection="1">
      <alignment horizontal="center"/>
    </xf>
    <xf numFmtId="0" fontId="8" fillId="5" borderId="40" xfId="0" applyFont="1" applyFill="1" applyBorder="1" applyProtection="1"/>
    <xf numFmtId="0" fontId="8" fillId="3" borderId="22" xfId="0" applyFont="1" applyFill="1" applyBorder="1" applyProtection="1"/>
    <xf numFmtId="0" fontId="8" fillId="3" borderId="22" xfId="0" quotePrefix="1" applyFont="1" applyFill="1" applyBorder="1" applyProtection="1"/>
    <xf numFmtId="0" fontId="1" fillId="3" borderId="9" xfId="0" applyFont="1" applyFill="1" applyBorder="1"/>
    <xf numFmtId="0" fontId="8" fillId="3" borderId="6" xfId="0" applyFont="1" applyFill="1" applyBorder="1" applyAlignment="1" applyProtection="1">
      <alignment vertical="center"/>
    </xf>
    <xf numFmtId="0" fontId="1" fillId="0" borderId="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7" fillId="5" borderId="5" xfId="0" applyFont="1" applyFill="1" applyBorder="1" applyAlignment="1" applyProtection="1">
      <alignment horizontal="center"/>
    </xf>
    <xf numFmtId="0" fontId="8" fillId="3" borderId="22" xfId="0" quotePrefix="1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 wrapText="1"/>
    </xf>
    <xf numFmtId="0" fontId="7" fillId="5" borderId="43" xfId="0" quotePrefix="1" applyFont="1" applyFill="1" applyBorder="1" applyAlignment="1" applyProtection="1">
      <alignment horizontal="center" wrapText="1"/>
    </xf>
    <xf numFmtId="0" fontId="7" fillId="5" borderId="90" xfId="0" quotePrefix="1" applyFont="1" applyFill="1" applyBorder="1" applyAlignment="1" applyProtection="1">
      <alignment horizontal="center" wrapText="1"/>
    </xf>
    <xf numFmtId="0" fontId="1" fillId="5" borderId="108" xfId="0" applyFont="1" applyFill="1" applyBorder="1" applyProtection="1"/>
    <xf numFmtId="0" fontId="1" fillId="5" borderId="109" xfId="0" applyFont="1" applyFill="1" applyBorder="1" applyProtection="1"/>
    <xf numFmtId="0" fontId="7" fillId="5" borderId="111" xfId="0" applyFont="1" applyFill="1" applyBorder="1" applyProtection="1"/>
    <xf numFmtId="0" fontId="1" fillId="5" borderId="112" xfId="0" applyFont="1" applyFill="1" applyBorder="1" applyProtection="1"/>
    <xf numFmtId="0" fontId="1" fillId="3" borderId="112" xfId="0" applyFont="1" applyFill="1" applyBorder="1"/>
    <xf numFmtId="0" fontId="1" fillId="3" borderId="113" xfId="0" applyFont="1" applyFill="1" applyBorder="1"/>
    <xf numFmtId="5" fontId="1" fillId="3" borderId="0" xfId="0" applyNumberFormat="1" applyFont="1" applyFill="1" applyBorder="1" applyProtection="1"/>
    <xf numFmtId="0" fontId="8" fillId="3" borderId="10" xfId="0" applyFont="1" applyFill="1" applyBorder="1" applyAlignment="1" applyProtection="1">
      <alignment horizontal="center"/>
    </xf>
    <xf numFmtId="0" fontId="8" fillId="3" borderId="95" xfId="0" applyFont="1" applyFill="1" applyBorder="1" applyAlignment="1" applyProtection="1">
      <alignment horizontal="center"/>
    </xf>
    <xf numFmtId="0" fontId="7" fillId="5" borderId="114" xfId="0" applyFont="1" applyFill="1" applyBorder="1" applyProtection="1"/>
    <xf numFmtId="0" fontId="12" fillId="5" borderId="94" xfId="0" applyFont="1" applyFill="1" applyBorder="1" applyProtection="1"/>
    <xf numFmtId="0" fontId="12" fillId="5" borderId="2" xfId="0" applyFont="1" applyFill="1" applyBorder="1" applyProtection="1"/>
    <xf numFmtId="0" fontId="7" fillId="5" borderId="33" xfId="0" applyFont="1" applyFill="1" applyBorder="1" applyAlignment="1" applyProtection="1">
      <alignment horizontal="center"/>
    </xf>
    <xf numFmtId="0" fontId="7" fillId="5" borderId="22" xfId="0" applyFont="1" applyFill="1" applyBorder="1" applyAlignment="1" applyProtection="1">
      <alignment horizontal="center"/>
    </xf>
    <xf numFmtId="0" fontId="1" fillId="6" borderId="8" xfId="0" applyFont="1" applyFill="1" applyBorder="1" applyProtection="1"/>
    <xf numFmtId="0" fontId="1" fillId="6" borderId="0" xfId="0" applyFont="1" applyFill="1" applyBorder="1" applyProtection="1"/>
    <xf numFmtId="0" fontId="1" fillId="5" borderId="0" xfId="0" applyFont="1" applyFill="1" applyBorder="1" applyProtection="1"/>
    <xf numFmtId="0" fontId="1" fillId="3" borderId="8" xfId="0" applyFont="1" applyFill="1" applyBorder="1"/>
    <xf numFmtId="0" fontId="37" fillId="3" borderId="0" xfId="0" applyFont="1" applyFill="1" applyBorder="1" applyAlignment="1" applyProtection="1">
      <alignment horizontal="center"/>
    </xf>
    <xf numFmtId="0" fontId="49" fillId="3" borderId="0" xfId="0" applyFont="1" applyFill="1"/>
    <xf numFmtId="0" fontId="51" fillId="3" borderId="0" xfId="0" applyFont="1" applyFill="1"/>
    <xf numFmtId="0" fontId="0" fillId="3" borderId="0" xfId="0" applyFill="1"/>
    <xf numFmtId="0" fontId="53" fillId="0" borderId="0" xfId="0" applyFont="1"/>
    <xf numFmtId="44" fontId="52" fillId="3" borderId="0" xfId="0" applyNumberFormat="1" applyFont="1" applyFill="1" applyBorder="1"/>
    <xf numFmtId="0" fontId="48" fillId="3" borderId="0" xfId="0" applyFont="1" applyFill="1" applyBorder="1"/>
    <xf numFmtId="0" fontId="28" fillId="3" borderId="0" xfId="0" applyFont="1" applyFill="1" applyBorder="1"/>
    <xf numFmtId="8" fontId="31" fillId="0" borderId="116" xfId="0" quotePrefix="1" applyNumberFormat="1" applyFont="1" applyFill="1" applyBorder="1" applyAlignment="1">
      <alignment horizontal="right"/>
    </xf>
    <xf numFmtId="44" fontId="27" fillId="0" borderId="0" xfId="0" quotePrefix="1" applyNumberFormat="1" applyFont="1" applyFill="1" applyBorder="1" applyAlignment="1">
      <alignment horizontal="right"/>
    </xf>
    <xf numFmtId="0" fontId="12" fillId="3" borderId="0" xfId="3" applyFont="1" applyFill="1" applyAlignment="1" applyProtection="1">
      <alignment horizontal="center"/>
    </xf>
    <xf numFmtId="0" fontId="1" fillId="3" borderId="0" xfId="3" applyFont="1" applyFill="1"/>
    <xf numFmtId="0" fontId="55" fillId="3" borderId="0" xfId="3" applyFont="1" applyFill="1" applyProtection="1"/>
    <xf numFmtId="0" fontId="1" fillId="3" borderId="0" xfId="3" applyFont="1" applyFill="1" applyProtection="1"/>
    <xf numFmtId="0" fontId="12" fillId="3" borderId="0" xfId="3" applyFont="1" applyFill="1" applyProtection="1"/>
    <xf numFmtId="0" fontId="1" fillId="3" borderId="0" xfId="3" quotePrefix="1" applyFont="1" applyFill="1" applyProtection="1"/>
    <xf numFmtId="0" fontId="57" fillId="3" borderId="0" xfId="3" applyFont="1" applyFill="1" applyProtection="1"/>
    <xf numFmtId="0" fontId="57" fillId="3" borderId="0" xfId="3" applyFont="1" applyFill="1" applyAlignment="1" applyProtection="1">
      <alignment wrapText="1"/>
    </xf>
    <xf numFmtId="0" fontId="12" fillId="3" borderId="0" xfId="3" quotePrefix="1" applyFont="1" applyFill="1" applyAlignment="1" applyProtection="1">
      <alignment horizontal="left"/>
    </xf>
    <xf numFmtId="0" fontId="1" fillId="3" borderId="0" xfId="3" applyFont="1" applyFill="1" applyAlignment="1" applyProtection="1">
      <alignment horizontal="left"/>
    </xf>
    <xf numFmtId="0" fontId="1" fillId="3" borderId="0" xfId="3" quotePrefix="1" applyFont="1" applyFill="1" applyAlignment="1" applyProtection="1">
      <alignment horizontal="left"/>
    </xf>
    <xf numFmtId="0" fontId="12" fillId="0" borderId="0" xfId="3" applyFont="1" applyFill="1" applyProtection="1"/>
    <xf numFmtId="0" fontId="1" fillId="0" borderId="0" xfId="3" applyFont="1" applyFill="1"/>
    <xf numFmtId="0" fontId="12" fillId="3" borderId="0" xfId="3" applyFont="1" applyFill="1" applyAlignment="1" applyProtection="1">
      <alignment horizontal="left"/>
    </xf>
    <xf numFmtId="0" fontId="12" fillId="3" borderId="0" xfId="3" applyFont="1" applyFill="1"/>
    <xf numFmtId="8" fontId="60" fillId="0" borderId="116" xfId="0" quotePrefix="1" applyNumberFormat="1" applyFont="1" applyFill="1" applyBorder="1" applyAlignment="1">
      <alignment horizontal="right"/>
    </xf>
    <xf numFmtId="49" fontId="31" fillId="8" borderId="2" xfId="0" applyNumberFormat="1" applyFont="1" applyFill="1" applyBorder="1" applyAlignment="1" applyProtection="1">
      <alignment horizontal="left"/>
    </xf>
    <xf numFmtId="0" fontId="34" fillId="8" borderId="27" xfId="0" applyFont="1" applyFill="1" applyBorder="1" applyAlignment="1" applyProtection="1">
      <alignment horizontal="center"/>
    </xf>
    <xf numFmtId="43" fontId="38" fillId="0" borderId="2" xfId="0" applyNumberFormat="1" applyFont="1" applyFill="1" applyBorder="1" applyProtection="1"/>
    <xf numFmtId="0" fontId="31" fillId="0" borderId="0" xfId="0" applyFont="1" applyFill="1" applyBorder="1" applyProtection="1"/>
    <xf numFmtId="43" fontId="38" fillId="0" borderId="2" xfId="2" applyNumberFormat="1" applyFont="1" applyFill="1" applyBorder="1" applyProtection="1"/>
    <xf numFmtId="44" fontId="38" fillId="0" borderId="40" xfId="2" applyNumberFormat="1" applyFont="1" applyFill="1" applyBorder="1" applyProtection="1"/>
    <xf numFmtId="43" fontId="46" fillId="0" borderId="0" xfId="1" applyNumberFormat="1" applyFont="1" applyFill="1" applyBorder="1" applyAlignment="1" applyProtection="1"/>
    <xf numFmtId="0" fontId="48" fillId="3" borderId="0" xfId="0" applyFont="1" applyFill="1" applyBorder="1" applyAlignment="1">
      <alignment horizontal="left"/>
    </xf>
    <xf numFmtId="0" fontId="61" fillId="3" borderId="0" xfId="0" applyFont="1" applyFill="1" applyProtection="1"/>
    <xf numFmtId="49" fontId="61" fillId="3" borderId="0" xfId="0" applyNumberFormat="1" applyFont="1" applyFill="1" applyAlignment="1" applyProtection="1">
      <alignment horizontal="left"/>
    </xf>
    <xf numFmtId="0" fontId="62" fillId="0" borderId="0" xfId="0" applyFont="1"/>
    <xf numFmtId="44" fontId="11" fillId="3" borderId="81" xfId="2" quotePrefix="1" applyNumberFormat="1" applyFont="1" applyFill="1" applyBorder="1" applyAlignment="1" applyProtection="1">
      <alignment horizontal="right"/>
    </xf>
    <xf numFmtId="0" fontId="23" fillId="9" borderId="115" xfId="5" applyFont="1" applyFill="1" applyBorder="1" applyAlignment="1"/>
    <xf numFmtId="0" fontId="23" fillId="0" borderId="0" xfId="5" applyFont="1" applyFill="1" applyBorder="1" applyAlignment="1"/>
    <xf numFmtId="0" fontId="7" fillId="0" borderId="0" xfId="0" applyNumberFormat="1" applyFont="1" applyFill="1" applyBorder="1" applyAlignment="1" applyProtection="1">
      <protection locked="0"/>
    </xf>
    <xf numFmtId="167" fontId="1" fillId="3" borderId="25" xfId="0" applyNumberFormat="1" applyFont="1" applyFill="1" applyBorder="1" applyAlignment="1" applyProtection="1">
      <alignment horizontal="center" wrapText="1"/>
    </xf>
    <xf numFmtId="49" fontId="1" fillId="3" borderId="117" xfId="0" quotePrefix="1" applyNumberFormat="1" applyFont="1" applyFill="1" applyBorder="1" applyProtection="1">
      <protection locked="0"/>
    </xf>
    <xf numFmtId="49" fontId="1" fillId="3" borderId="19" xfId="0" quotePrefix="1" applyNumberFormat="1" applyFont="1" applyFill="1" applyBorder="1" applyProtection="1">
      <protection locked="0"/>
    </xf>
    <xf numFmtId="49" fontId="37" fillId="3" borderId="5" xfId="0" applyNumberFormat="1" applyFont="1" applyFill="1" applyBorder="1" applyAlignment="1" applyProtection="1">
      <alignment horizontal="center" vertical="top"/>
    </xf>
    <xf numFmtId="0" fontId="37" fillId="3" borderId="0" xfId="0" applyFont="1" applyFill="1" applyBorder="1" applyAlignment="1" applyProtection="1">
      <alignment horizontal="left"/>
    </xf>
    <xf numFmtId="0" fontId="37" fillId="3" borderId="0" xfId="0" applyFont="1" applyFill="1" applyBorder="1" applyAlignment="1" applyProtection="1">
      <alignment horizontal="center"/>
    </xf>
    <xf numFmtId="0" fontId="31" fillId="3" borderId="115" xfId="0" applyFont="1" applyFill="1" applyBorder="1" applyAlignment="1" applyProtection="1">
      <alignment horizontal="left"/>
    </xf>
    <xf numFmtId="0" fontId="37" fillId="3" borderId="0" xfId="0" quotePrefix="1" applyFont="1" applyFill="1" applyAlignment="1" applyProtection="1">
      <alignment horizontal="left"/>
    </xf>
    <xf numFmtId="0" fontId="43" fillId="3" borderId="0" xfId="0" applyFont="1" applyFill="1" applyAlignment="1" applyProtection="1">
      <alignment horizontal="center"/>
    </xf>
    <xf numFmtId="0" fontId="37" fillId="3" borderId="0" xfId="0" quotePrefix="1" applyFont="1" applyFill="1" applyAlignment="1" applyProtection="1">
      <alignment horizontal="right"/>
    </xf>
    <xf numFmtId="0" fontId="46" fillId="3" borderId="0" xfId="0" quotePrefix="1" applyFont="1" applyFill="1" applyAlignment="1" applyProtection="1">
      <alignment horizontal="left"/>
    </xf>
    <xf numFmtId="0" fontId="37" fillId="3" borderId="0" xfId="0" applyFont="1" applyFill="1" applyBorder="1" applyAlignment="1" applyProtection="1">
      <alignment horizontal="left" wrapText="1"/>
    </xf>
    <xf numFmtId="0" fontId="38" fillId="3" borderId="0" xfId="0" quotePrefix="1" applyFont="1" applyFill="1" applyAlignment="1" applyProtection="1">
      <alignment horizontal="left"/>
    </xf>
    <xf numFmtId="49" fontId="31" fillId="8" borderId="2" xfId="0" applyNumberFormat="1" applyFont="1" applyFill="1" applyBorder="1" applyAlignment="1" applyProtection="1">
      <alignment horizontal="left"/>
    </xf>
    <xf numFmtId="49" fontId="31" fillId="8" borderId="2" xfId="0" applyNumberFormat="1" applyFont="1" applyFill="1" applyBorder="1" applyAlignment="1" applyProtection="1"/>
    <xf numFmtId="0" fontId="31" fillId="8" borderId="115" xfId="0" applyFont="1" applyFill="1" applyBorder="1" applyAlignment="1"/>
    <xf numFmtId="0" fontId="31" fillId="8" borderId="115" xfId="0" applyFont="1" applyFill="1" applyBorder="1" applyAlignment="1" applyProtection="1">
      <alignment horizontal="left"/>
    </xf>
    <xf numFmtId="0" fontId="31" fillId="8" borderId="115" xfId="0" applyFont="1" applyFill="1" applyBorder="1" applyAlignment="1">
      <alignment horizontal="left"/>
    </xf>
    <xf numFmtId="49" fontId="31" fillId="3" borderId="115" xfId="0" quotePrefix="1" applyNumberFormat="1" applyFont="1" applyFill="1" applyBorder="1" applyAlignment="1" applyProtection="1">
      <alignment horizontal="left"/>
    </xf>
    <xf numFmtId="49" fontId="31" fillId="0" borderId="115" xfId="0" applyNumberFormat="1" applyFont="1" applyBorder="1" applyAlignment="1"/>
    <xf numFmtId="0" fontId="30" fillId="3" borderId="0" xfId="0" applyFont="1" applyFill="1" applyAlignment="1" applyProtection="1">
      <alignment horizontal="center"/>
    </xf>
    <xf numFmtId="0" fontId="32" fillId="3" borderId="0" xfId="0" applyFont="1" applyFill="1" applyAlignment="1" applyProtection="1">
      <alignment horizontal="center"/>
    </xf>
    <xf numFmtId="0" fontId="33" fillId="3" borderId="0" xfId="0" applyFont="1" applyFill="1" applyAlignment="1" applyProtection="1">
      <alignment horizontal="center"/>
    </xf>
    <xf numFmtId="168" fontId="31" fillId="8" borderId="2" xfId="0" applyNumberFormat="1" applyFont="1" applyFill="1" applyBorder="1" applyAlignment="1" applyProtection="1">
      <alignment horizontal="center"/>
      <protection locked="0"/>
    </xf>
    <xf numFmtId="49" fontId="31" fillId="3" borderId="0" xfId="0" applyNumberFormat="1" applyFont="1" applyFill="1" applyBorder="1" applyAlignment="1" applyProtection="1">
      <alignment horizontal="center"/>
    </xf>
    <xf numFmtId="0" fontId="31" fillId="8" borderId="2" xfId="0" applyNumberFormat="1" applyFont="1" applyFill="1" applyBorder="1" applyAlignment="1" applyProtection="1">
      <alignment horizontal="left"/>
    </xf>
    <xf numFmtId="0" fontId="31" fillId="8" borderId="115" xfId="0" applyNumberFormat="1" applyFont="1" applyFill="1" applyBorder="1" applyAlignment="1" applyProtection="1">
      <alignment horizontal="left"/>
    </xf>
    <xf numFmtId="0" fontId="27" fillId="8" borderId="115" xfId="0" applyFont="1" applyFill="1" applyBorder="1" applyAlignment="1" applyProtection="1">
      <alignment horizontal="left"/>
    </xf>
    <xf numFmtId="49" fontId="31" fillId="8" borderId="115" xfId="0" applyNumberFormat="1" applyFont="1" applyFill="1" applyBorder="1" applyAlignment="1" applyProtection="1">
      <alignment horizontal="left" wrapText="1"/>
    </xf>
    <xf numFmtId="49" fontId="31" fillId="8" borderId="115" xfId="0" applyNumberFormat="1" applyFont="1" applyFill="1" applyBorder="1" applyAlignment="1"/>
    <xf numFmtId="166" fontId="31" fillId="8" borderId="115" xfId="0" applyNumberFormat="1" applyFont="1" applyFill="1" applyBorder="1" applyAlignment="1" applyProtection="1">
      <alignment horizontal="left"/>
    </xf>
    <xf numFmtId="166" fontId="31" fillId="8" borderId="115" xfId="0" applyNumberFormat="1" applyFont="1" applyFill="1" applyBorder="1" applyAlignment="1">
      <alignment horizontal="left"/>
    </xf>
    <xf numFmtId="49" fontId="37" fillId="3" borderId="0" xfId="0" applyNumberFormat="1" applyFont="1" applyFill="1" applyAlignment="1" applyProtection="1">
      <alignment horizontal="left"/>
    </xf>
    <xf numFmtId="49" fontId="31" fillId="3" borderId="0" xfId="0" applyNumberFormat="1" applyFont="1" applyFill="1" applyBorder="1" applyAlignment="1">
      <alignment horizontal="left" wrapText="1"/>
    </xf>
    <xf numFmtId="168" fontId="31" fillId="8" borderId="2" xfId="0" applyNumberFormat="1" applyFont="1" applyFill="1" applyBorder="1" applyAlignment="1" applyProtection="1">
      <alignment horizontal="center"/>
    </xf>
    <xf numFmtId="0" fontId="40" fillId="3" borderId="0" xfId="0" applyFont="1" applyFill="1" applyAlignment="1" applyProtection="1">
      <alignment horizontal="left" wrapText="1"/>
    </xf>
    <xf numFmtId="0" fontId="40" fillId="3" borderId="0" xfId="0" applyFont="1" applyFill="1" applyAlignment="1" applyProtection="1">
      <alignment horizontal="left"/>
    </xf>
    <xf numFmtId="0" fontId="17" fillId="3" borderId="0" xfId="5" quotePrefix="1" applyFont="1" applyFill="1" applyBorder="1" applyAlignment="1">
      <alignment horizontal="left"/>
    </xf>
    <xf numFmtId="0" fontId="15" fillId="3" borderId="0" xfId="5" quotePrefix="1" applyFont="1" applyFill="1" applyAlignment="1" applyProtection="1">
      <alignment horizontal="center"/>
    </xf>
    <xf numFmtId="0" fontId="15" fillId="3" borderId="0" xfId="5" applyFont="1" applyFill="1" applyAlignment="1" applyProtection="1">
      <alignment horizontal="center"/>
    </xf>
    <xf numFmtId="0" fontId="17" fillId="3" borderId="0" xfId="5" applyFont="1" applyFill="1" applyBorder="1" applyAlignment="1">
      <alignment horizontal="left"/>
    </xf>
    <xf numFmtId="0" fontId="16" fillId="3" borderId="13" xfId="5" applyFont="1" applyFill="1" applyBorder="1" applyAlignment="1">
      <alignment horizontal="left"/>
    </xf>
    <xf numFmtId="168" fontId="16" fillId="3" borderId="13" xfId="5" applyNumberFormat="1" applyFont="1" applyFill="1" applyBorder="1" applyAlignment="1">
      <alignment horizontal="left"/>
    </xf>
    <xf numFmtId="0" fontId="16" fillId="3" borderId="13" xfId="5" applyNumberFormat="1" applyFont="1" applyFill="1" applyBorder="1" applyAlignment="1">
      <alignment horizontal="left"/>
    </xf>
    <xf numFmtId="49" fontId="16" fillId="3" borderId="13" xfId="5" applyNumberFormat="1" applyFont="1" applyFill="1" applyBorder="1" applyAlignment="1">
      <alignment horizontal="left"/>
    </xf>
    <xf numFmtId="167" fontId="16" fillId="3" borderId="13" xfId="5" applyNumberFormat="1" applyFont="1" applyFill="1" applyBorder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/>
    </xf>
    <xf numFmtId="0" fontId="7" fillId="2" borderId="4" xfId="0" quotePrefix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7" fillId="4" borderId="2" xfId="0" applyNumberFormat="1" applyFont="1" applyFill="1" applyBorder="1" applyAlignment="1">
      <alignment horizontal="center"/>
    </xf>
    <xf numFmtId="0" fontId="11" fillId="3" borderId="0" xfId="0" applyFont="1" applyFill="1" applyAlignment="1"/>
    <xf numFmtId="0" fontId="11" fillId="3" borderId="0" xfId="0" applyFont="1" applyFill="1" applyAlignment="1">
      <alignment horizontal="center"/>
    </xf>
    <xf numFmtId="0" fontId="11" fillId="3" borderId="0" xfId="0" quotePrefix="1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3" fillId="9" borderId="115" xfId="5" applyFont="1" applyFill="1" applyBorder="1" applyAlignment="1">
      <alignment horizontal="left"/>
    </xf>
    <xf numFmtId="0" fontId="7" fillId="4" borderId="2" xfId="0" applyNumberFormat="1" applyFont="1" applyFill="1" applyBorder="1" applyAlignment="1" applyProtection="1">
      <alignment horizontal="center"/>
    </xf>
    <xf numFmtId="44" fontId="7" fillId="4" borderId="28" xfId="0" applyNumberFormat="1" applyFont="1" applyFill="1" applyBorder="1" applyAlignment="1" applyProtection="1">
      <alignment horizontal="right"/>
    </xf>
    <xf numFmtId="44" fontId="7" fillId="4" borderId="33" xfId="0" applyNumberFormat="1" applyFont="1" applyFill="1" applyBorder="1" applyAlignment="1" applyProtection="1">
      <alignment horizontal="right"/>
    </xf>
    <xf numFmtId="0" fontId="1" fillId="3" borderId="10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/>
    </xf>
    <xf numFmtId="0" fontId="1" fillId="3" borderId="0" xfId="0" applyFont="1" applyFill="1" applyAlignment="1">
      <alignment horizontal="center"/>
    </xf>
    <xf numFmtId="0" fontId="8" fillId="3" borderId="5" xfId="0" applyFont="1" applyFill="1" applyBorder="1" applyAlignment="1" applyProtection="1">
      <alignment horizontal="center"/>
    </xf>
    <xf numFmtId="0" fontId="10" fillId="3" borderId="0" xfId="0" applyFont="1" applyFill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" fillId="3" borderId="37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center"/>
    </xf>
    <xf numFmtId="0" fontId="11" fillId="3" borderId="0" xfId="0" quotePrefix="1" applyFont="1" applyFill="1" applyAlignment="1" applyProtection="1">
      <alignment horizontal="center"/>
    </xf>
    <xf numFmtId="0" fontId="26" fillId="3" borderId="0" xfId="0" applyFont="1" applyFill="1" applyAlignment="1" applyProtection="1">
      <alignment horizontal="center"/>
    </xf>
    <xf numFmtId="0" fontId="8" fillId="3" borderId="38" xfId="0" applyFont="1" applyFill="1" applyBorder="1" applyAlignment="1" applyProtection="1">
      <alignment horizontal="left"/>
    </xf>
    <xf numFmtId="0" fontId="8" fillId="3" borderId="17" xfId="0" applyFont="1" applyFill="1" applyBorder="1" applyAlignment="1" applyProtection="1">
      <alignment horizontal="left"/>
    </xf>
    <xf numFmtId="0" fontId="8" fillId="3" borderId="10" xfId="0" applyFont="1" applyFill="1" applyBorder="1" applyAlignment="1" applyProtection="1">
      <alignment horizontal="left"/>
    </xf>
    <xf numFmtId="0" fontId="8" fillId="3" borderId="11" xfId="0" applyFont="1" applyFill="1" applyBorder="1" applyAlignment="1" applyProtection="1">
      <alignment horizontal="left"/>
    </xf>
    <xf numFmtId="0" fontId="8" fillId="3" borderId="10" xfId="0" applyFont="1" applyFill="1" applyBorder="1" applyAlignment="1" applyProtection="1">
      <alignment horizontal="left" wrapText="1"/>
    </xf>
    <xf numFmtId="0" fontId="8" fillId="3" borderId="11" xfId="0" applyFont="1" applyFill="1" applyBorder="1" applyAlignment="1" applyProtection="1">
      <alignment horizontal="left" wrapText="1"/>
    </xf>
    <xf numFmtId="0" fontId="1" fillId="3" borderId="10" xfId="0" applyFont="1" applyFill="1" applyBorder="1" applyAlignment="1" applyProtection="1">
      <alignment horizontal="left"/>
    </xf>
    <xf numFmtId="0" fontId="1" fillId="3" borderId="25" xfId="0" applyFont="1" applyFill="1" applyBorder="1" applyAlignment="1" applyProtection="1">
      <alignment horizontal="left"/>
    </xf>
    <xf numFmtId="0" fontId="1" fillId="3" borderId="37" xfId="0" applyFont="1" applyFill="1" applyBorder="1" applyAlignment="1" applyProtection="1">
      <alignment horizontal="left"/>
    </xf>
    <xf numFmtId="0" fontId="1" fillId="3" borderId="15" xfId="0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center"/>
    </xf>
    <xf numFmtId="49" fontId="7" fillId="4" borderId="2" xfId="0" applyNumberFormat="1" applyFont="1" applyFill="1" applyBorder="1" applyAlignment="1" applyProtection="1">
      <alignment horizontal="center"/>
    </xf>
    <xf numFmtId="0" fontId="1" fillId="9" borderId="115" xfId="5" applyFont="1" applyFill="1" applyBorder="1" applyAlignment="1">
      <alignment horizontal="left"/>
    </xf>
    <xf numFmtId="0" fontId="10" fillId="3" borderId="0" xfId="0" applyFont="1" applyFill="1" applyAlignment="1" applyProtection="1">
      <alignment horizontal="center" wrapText="1"/>
    </xf>
    <xf numFmtId="0" fontId="10" fillId="3" borderId="39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left"/>
    </xf>
    <xf numFmtId="0" fontId="1" fillId="3" borderId="10" xfId="0" quotePrefix="1" applyFont="1" applyFill="1" applyBorder="1" applyAlignment="1" applyProtection="1">
      <alignment horizontal="left"/>
    </xf>
    <xf numFmtId="0" fontId="10" fillId="5" borderId="10" xfId="0" applyFont="1" applyFill="1" applyBorder="1" applyAlignment="1" applyProtection="1">
      <alignment horizontal="center"/>
    </xf>
    <xf numFmtId="0" fontId="10" fillId="5" borderId="11" xfId="0" applyFont="1" applyFill="1" applyBorder="1" applyAlignment="1" applyProtection="1">
      <alignment horizontal="center"/>
    </xf>
    <xf numFmtId="0" fontId="10" fillId="5" borderId="25" xfId="0" applyFont="1" applyFill="1" applyBorder="1" applyAlignment="1" applyProtection="1">
      <alignment horizontal="center"/>
    </xf>
    <xf numFmtId="0" fontId="8" fillId="5" borderId="10" xfId="0" applyFont="1" applyFill="1" applyBorder="1" applyAlignment="1" applyProtection="1">
      <alignment horizontal="center"/>
    </xf>
    <xf numFmtId="0" fontId="8" fillId="5" borderId="11" xfId="0" applyFont="1" applyFill="1" applyBorder="1" applyAlignment="1" applyProtection="1">
      <alignment horizontal="center"/>
    </xf>
    <xf numFmtId="0" fontId="8" fillId="5" borderId="25" xfId="0" applyFont="1" applyFill="1" applyBorder="1" applyAlignment="1" applyProtection="1">
      <alignment horizontal="center"/>
    </xf>
    <xf numFmtId="0" fontId="7" fillId="5" borderId="41" xfId="0" applyFont="1" applyFill="1" applyBorder="1" applyAlignment="1" applyProtection="1">
      <alignment horizontal="center"/>
    </xf>
    <xf numFmtId="0" fontId="7" fillId="5" borderId="0" xfId="0" applyFont="1" applyFill="1" applyAlignment="1" applyProtection="1">
      <alignment horizontal="center"/>
    </xf>
    <xf numFmtId="0" fontId="7" fillId="5" borderId="4" xfId="0" applyFont="1" applyFill="1" applyBorder="1" applyAlignment="1" applyProtection="1">
      <alignment horizontal="center"/>
    </xf>
    <xf numFmtId="0" fontId="7" fillId="5" borderId="43" xfId="0" applyFont="1" applyFill="1" applyBorder="1" applyAlignment="1" applyProtection="1">
      <alignment horizontal="center"/>
    </xf>
    <xf numFmtId="0" fontId="7" fillId="5" borderId="40" xfId="0" applyFont="1" applyFill="1" applyBorder="1" applyAlignment="1" applyProtection="1">
      <alignment horizontal="center"/>
    </xf>
    <xf numFmtId="0" fontId="7" fillId="5" borderId="44" xfId="0" applyFont="1" applyFill="1" applyBorder="1" applyAlignment="1" applyProtection="1">
      <alignment horizontal="center"/>
    </xf>
    <xf numFmtId="0" fontId="8" fillId="5" borderId="109" xfId="0" applyFont="1" applyFill="1" applyBorder="1" applyAlignment="1" applyProtection="1">
      <alignment horizontal="right"/>
    </xf>
    <xf numFmtId="0" fontId="8" fillId="5" borderId="110" xfId="0" applyFont="1" applyFill="1" applyBorder="1" applyAlignment="1" applyProtection="1">
      <alignment horizontal="right"/>
    </xf>
    <xf numFmtId="0" fontId="7" fillId="5" borderId="89" xfId="0" applyFont="1" applyFill="1" applyBorder="1" applyAlignment="1" applyProtection="1">
      <alignment horizontal="left" vertical="center" wrapText="1"/>
    </xf>
    <xf numFmtId="0" fontId="7" fillId="5" borderId="40" xfId="0" applyFont="1" applyFill="1" applyBorder="1" applyAlignment="1" applyProtection="1">
      <alignment horizontal="left" vertical="center" wrapText="1"/>
    </xf>
    <xf numFmtId="0" fontId="7" fillId="5" borderId="102" xfId="0" applyFont="1" applyFill="1" applyBorder="1" applyAlignment="1" applyProtection="1">
      <alignment horizontal="left" vertical="center" wrapText="1"/>
    </xf>
    <xf numFmtId="0" fontId="8" fillId="3" borderId="19" xfId="0" applyFont="1" applyFill="1" applyBorder="1" applyAlignment="1" applyProtection="1">
      <alignment horizontal="left" vertical="center"/>
    </xf>
    <xf numFmtId="0" fontId="8" fillId="3" borderId="11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8" fillId="3" borderId="103" xfId="0" applyFont="1" applyFill="1" applyBorder="1" applyAlignment="1" applyProtection="1">
      <alignment horizontal="left" vertical="center"/>
    </xf>
    <xf numFmtId="0" fontId="8" fillId="3" borderId="104" xfId="0" applyFont="1" applyFill="1" applyBorder="1" applyAlignment="1" applyProtection="1">
      <alignment horizontal="left" vertical="center"/>
    </xf>
    <xf numFmtId="0" fontId="8" fillId="3" borderId="105" xfId="0" applyFont="1" applyFill="1" applyBorder="1" applyAlignment="1" applyProtection="1">
      <alignment horizontal="left" vertical="center"/>
    </xf>
    <xf numFmtId="10" fontId="7" fillId="4" borderId="28" xfId="6" applyNumberFormat="1" applyFont="1" applyFill="1" applyBorder="1" applyAlignment="1" applyProtection="1">
      <alignment horizontal="center" vertical="center"/>
    </xf>
    <xf numFmtId="10" fontId="7" fillId="4" borderId="33" xfId="6" applyNumberFormat="1" applyFont="1" applyFill="1" applyBorder="1" applyAlignment="1" applyProtection="1">
      <alignment horizontal="center" vertical="center"/>
    </xf>
    <xf numFmtId="0" fontId="8" fillId="3" borderId="41" xfId="0" applyFont="1" applyFill="1" applyBorder="1" applyAlignment="1" applyProtection="1">
      <alignment horizontal="left"/>
    </xf>
    <xf numFmtId="0" fontId="8" fillId="3" borderId="9" xfId="0" applyFont="1" applyFill="1" applyBorder="1" applyAlignment="1" applyProtection="1">
      <alignment horizontal="left"/>
    </xf>
    <xf numFmtId="0" fontId="7" fillId="5" borderId="10" xfId="0" applyFont="1" applyFill="1" applyBorder="1" applyAlignment="1" applyProtection="1">
      <alignment horizontal="center"/>
    </xf>
    <xf numFmtId="0" fontId="7" fillId="5" borderId="11" xfId="0" applyFont="1" applyFill="1" applyBorder="1" applyAlignment="1" applyProtection="1">
      <alignment horizontal="center"/>
    </xf>
    <xf numFmtId="0" fontId="7" fillId="5" borderId="16" xfId="0" applyFont="1" applyFill="1" applyBorder="1" applyAlignment="1" applyProtection="1">
      <alignment horizontal="center"/>
    </xf>
    <xf numFmtId="0" fontId="10" fillId="6" borderId="106" xfId="0" applyFont="1" applyFill="1" applyBorder="1" applyAlignment="1" applyProtection="1">
      <alignment horizontal="center"/>
    </xf>
    <xf numFmtId="0" fontId="10" fillId="6" borderId="3" xfId="0" applyFont="1" applyFill="1" applyBorder="1" applyAlignment="1" applyProtection="1">
      <alignment horizontal="center"/>
    </xf>
    <xf numFmtId="0" fontId="10" fillId="6" borderId="107" xfId="0" applyFont="1" applyFill="1" applyBorder="1" applyAlignment="1" applyProtection="1">
      <alignment horizontal="center"/>
    </xf>
    <xf numFmtId="0" fontId="29" fillId="3" borderId="0" xfId="0" applyFont="1" applyFill="1" applyBorder="1" applyAlignment="1">
      <alignment horizontal="center"/>
    </xf>
    <xf numFmtId="0" fontId="8" fillId="3" borderId="91" xfId="0" applyFont="1" applyFill="1" applyBorder="1" applyAlignment="1" applyProtection="1">
      <alignment horizontal="left" vertical="center"/>
    </xf>
    <xf numFmtId="0" fontId="8" fillId="3" borderId="92" xfId="0" applyFont="1" applyFill="1" applyBorder="1" applyAlignment="1" applyProtection="1">
      <alignment horizontal="left" vertical="center"/>
    </xf>
    <xf numFmtId="0" fontId="8" fillId="3" borderId="15" xfId="0" applyFont="1" applyFill="1" applyBorder="1" applyAlignment="1" applyProtection="1">
      <alignment horizontal="left" vertical="center"/>
    </xf>
    <xf numFmtId="10" fontId="7" fillId="4" borderId="28" xfId="0" applyNumberFormat="1" applyFont="1" applyFill="1" applyBorder="1" applyAlignment="1" applyProtection="1">
      <alignment horizontal="center" vertical="center"/>
    </xf>
    <xf numFmtId="10" fontId="7" fillId="4" borderId="33" xfId="0" applyNumberFormat="1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/>
    </xf>
    <xf numFmtId="0" fontId="24" fillId="3" borderId="0" xfId="0" quotePrefix="1" applyFont="1" applyFill="1" applyAlignment="1" applyProtection="1">
      <alignment horizontal="center"/>
    </xf>
    <xf numFmtId="39" fontId="1" fillId="3" borderId="22" xfId="0" applyNumberFormat="1" applyFont="1" applyFill="1" applyBorder="1" applyProtection="1"/>
  </cellXfs>
  <cellStyles count="7">
    <cellStyle name="Comma" xfId="1" builtinId="3"/>
    <cellStyle name="Currency" xfId="2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CARE certification_FY 09-10 2" xfId="5" xr:uid="{00000000-0005-0000-0000-000006000000}"/>
    <cellStyle name="Percent" xfId="6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48</xdr:row>
      <xdr:rowOff>238125</xdr:rowOff>
    </xdr:from>
    <xdr:to>
      <xdr:col>3</xdr:col>
      <xdr:colOff>19050</xdr:colOff>
      <xdr:row>48</xdr:row>
      <xdr:rowOff>238125</xdr:rowOff>
    </xdr:to>
    <xdr:cxnSp macro="">
      <xdr:nvCxnSpPr>
        <xdr:cNvPr id="6617" name="Straight Arrow Connector 3">
          <a:extLst>
            <a:ext uri="{FF2B5EF4-FFF2-40B4-BE49-F238E27FC236}">
              <a16:creationId xmlns:a16="http://schemas.microsoft.com/office/drawing/2014/main" id="{035BB923-AD1B-4294-8E69-47F989D3C7C6}"/>
            </a:ext>
          </a:extLst>
        </xdr:cNvPr>
        <xdr:cNvCxnSpPr>
          <a:cxnSpLocks noChangeShapeType="1"/>
        </xdr:cNvCxnSpPr>
      </xdr:nvCxnSpPr>
      <xdr:spPr bwMode="auto">
        <a:xfrm>
          <a:off x="1981200" y="10810875"/>
          <a:ext cx="542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48</xdr:row>
      <xdr:rowOff>295275</xdr:rowOff>
    </xdr:from>
    <xdr:to>
      <xdr:col>2</xdr:col>
      <xdr:colOff>1133475</xdr:colOff>
      <xdr:row>51</xdr:row>
      <xdr:rowOff>295275</xdr:rowOff>
    </xdr:to>
    <xdr:cxnSp macro="">
      <xdr:nvCxnSpPr>
        <xdr:cNvPr id="6618" name="Straight Arrow Connector 5">
          <a:extLst>
            <a:ext uri="{FF2B5EF4-FFF2-40B4-BE49-F238E27FC236}">
              <a16:creationId xmlns:a16="http://schemas.microsoft.com/office/drawing/2014/main" id="{365311CA-CEB2-4431-8D89-12435756BA1A}"/>
            </a:ext>
          </a:extLst>
        </xdr:cNvPr>
        <xdr:cNvCxnSpPr>
          <a:cxnSpLocks noChangeShapeType="1"/>
        </xdr:cNvCxnSpPr>
      </xdr:nvCxnSpPr>
      <xdr:spPr bwMode="auto">
        <a:xfrm flipV="1">
          <a:off x="1962150" y="10858500"/>
          <a:ext cx="542925" cy="8572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48</xdr:row>
      <xdr:rowOff>238125</xdr:rowOff>
    </xdr:from>
    <xdr:to>
      <xdr:col>6</xdr:col>
      <xdr:colOff>9525</xdr:colOff>
      <xdr:row>48</xdr:row>
      <xdr:rowOff>238125</xdr:rowOff>
    </xdr:to>
    <xdr:cxnSp macro="">
      <xdr:nvCxnSpPr>
        <xdr:cNvPr id="6619" name="Straight Arrow Connector 7">
          <a:extLst>
            <a:ext uri="{FF2B5EF4-FFF2-40B4-BE49-F238E27FC236}">
              <a16:creationId xmlns:a16="http://schemas.microsoft.com/office/drawing/2014/main" id="{F895986F-8389-403A-A793-443AE152FAAD}"/>
            </a:ext>
          </a:extLst>
        </xdr:cNvPr>
        <xdr:cNvCxnSpPr>
          <a:cxnSpLocks noChangeShapeType="1"/>
        </xdr:cNvCxnSpPr>
      </xdr:nvCxnSpPr>
      <xdr:spPr bwMode="auto">
        <a:xfrm>
          <a:off x="3686175" y="10810875"/>
          <a:ext cx="1104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38100</xdr:colOff>
      <xdr:row>48</xdr:row>
      <xdr:rowOff>266700</xdr:rowOff>
    </xdr:from>
    <xdr:to>
      <xdr:col>5</xdr:col>
      <xdr:colOff>123825</xdr:colOff>
      <xdr:row>51</xdr:row>
      <xdr:rowOff>190500</xdr:rowOff>
    </xdr:to>
    <xdr:cxnSp macro="">
      <xdr:nvCxnSpPr>
        <xdr:cNvPr id="6620" name="Straight Arrow Connector 9">
          <a:extLst>
            <a:ext uri="{FF2B5EF4-FFF2-40B4-BE49-F238E27FC236}">
              <a16:creationId xmlns:a16="http://schemas.microsoft.com/office/drawing/2014/main" id="{B1FB06BE-94E9-4B2B-B294-6BAE37F924E7}"/>
            </a:ext>
          </a:extLst>
        </xdr:cNvPr>
        <xdr:cNvCxnSpPr>
          <a:cxnSpLocks noChangeShapeType="1"/>
        </xdr:cNvCxnSpPr>
      </xdr:nvCxnSpPr>
      <xdr:spPr bwMode="auto">
        <a:xfrm flipV="1">
          <a:off x="3714750" y="10839450"/>
          <a:ext cx="1066800" cy="781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48</xdr:row>
      <xdr:rowOff>190500</xdr:rowOff>
    </xdr:from>
    <xdr:to>
      <xdr:col>10</xdr:col>
      <xdr:colOff>9525</xdr:colOff>
      <xdr:row>49</xdr:row>
      <xdr:rowOff>190500</xdr:rowOff>
    </xdr:to>
    <xdr:cxnSp macro="">
      <xdr:nvCxnSpPr>
        <xdr:cNvPr id="6621" name="Straight Arrow Connector 13">
          <a:extLst>
            <a:ext uri="{FF2B5EF4-FFF2-40B4-BE49-F238E27FC236}">
              <a16:creationId xmlns:a16="http://schemas.microsoft.com/office/drawing/2014/main" id="{E8CDC02E-40C6-4491-85CC-E50A87F007EA}"/>
            </a:ext>
          </a:extLst>
        </xdr:cNvPr>
        <xdr:cNvCxnSpPr>
          <a:cxnSpLocks noChangeShapeType="1"/>
        </xdr:cNvCxnSpPr>
      </xdr:nvCxnSpPr>
      <xdr:spPr bwMode="auto">
        <a:xfrm>
          <a:off x="5876925" y="10763250"/>
          <a:ext cx="1390650" cy="2857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49</xdr:row>
      <xdr:rowOff>228600</xdr:rowOff>
    </xdr:from>
    <xdr:to>
      <xdr:col>10</xdr:col>
      <xdr:colOff>0</xdr:colOff>
      <xdr:row>51</xdr:row>
      <xdr:rowOff>295275</xdr:rowOff>
    </xdr:to>
    <xdr:cxnSp macro="">
      <xdr:nvCxnSpPr>
        <xdr:cNvPr id="6622" name="Straight Arrow Connector 15">
          <a:extLst>
            <a:ext uri="{FF2B5EF4-FFF2-40B4-BE49-F238E27FC236}">
              <a16:creationId xmlns:a16="http://schemas.microsoft.com/office/drawing/2014/main" id="{64084528-805D-4A0F-B28C-C91DC7E73C34}"/>
            </a:ext>
          </a:extLst>
        </xdr:cNvPr>
        <xdr:cNvCxnSpPr>
          <a:cxnSpLocks noChangeShapeType="1"/>
        </xdr:cNvCxnSpPr>
      </xdr:nvCxnSpPr>
      <xdr:spPr bwMode="auto">
        <a:xfrm flipV="1">
          <a:off x="5905500" y="11087100"/>
          <a:ext cx="1352550" cy="6286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0</xdr:rowOff>
    </xdr:from>
    <xdr:to>
      <xdr:col>3</xdr:col>
      <xdr:colOff>114300</xdr:colOff>
      <xdr:row>15</xdr:row>
      <xdr:rowOff>0</xdr:rowOff>
    </xdr:to>
    <xdr:sp macro="" textlink="">
      <xdr:nvSpPr>
        <xdr:cNvPr id="8637" name="Line 1">
          <a:extLst>
            <a:ext uri="{FF2B5EF4-FFF2-40B4-BE49-F238E27FC236}">
              <a16:creationId xmlns:a16="http://schemas.microsoft.com/office/drawing/2014/main" id="{8E30334B-E115-4B96-8AE2-26692FAD8B9F}"/>
            </a:ext>
          </a:extLst>
        </xdr:cNvPr>
        <xdr:cNvSpPr>
          <a:spLocks noChangeShapeType="1"/>
        </xdr:cNvSpPr>
      </xdr:nvSpPr>
      <xdr:spPr bwMode="auto">
        <a:xfrm flipV="1">
          <a:off x="3733800" y="23907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chealth.lacounty.gov/sapc/costreport/FY1819/NonDMC/NonDMCCostReportForms/ADP%20-%20Non-ODF(DCR%20&amp;%20Residential)_FY%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lopez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V74"/>
  <sheetViews>
    <sheetView tabSelected="1" defaultGridColor="0" topLeftCell="A26" colorId="22" zoomScale="80" zoomScaleNormal="80" zoomScaleSheetLayoutView="80" workbookViewId="0">
      <selection activeCell="K21" sqref="K21"/>
    </sheetView>
  </sheetViews>
  <sheetFormatPr defaultColWidth="7.125" defaultRowHeight="14" x14ac:dyDescent="0.3"/>
  <cols>
    <col min="1" max="1" width="17.375" style="148" customWidth="1"/>
    <col min="2" max="2" width="23.875" style="148" customWidth="1"/>
    <col min="3" max="3" width="11.375" style="148" customWidth="1"/>
    <col min="4" max="4" width="24.625" style="148" customWidth="1"/>
    <col min="5" max="5" width="23.875" style="148" customWidth="1"/>
    <col min="6" max="6" width="4" style="148" customWidth="1"/>
    <col min="7" max="7" width="27.875" style="148" customWidth="1"/>
    <col min="8" max="8" width="4" style="148" customWidth="1"/>
    <col min="9" max="9" width="22.875" style="148" customWidth="1"/>
    <col min="10" max="10" width="2.875" style="148" customWidth="1"/>
    <col min="11" max="11" width="23" style="148" customWidth="1"/>
    <col min="12" max="12" width="5.125" style="148" customWidth="1"/>
    <col min="13" max="13" width="29.625" style="148" customWidth="1"/>
    <col min="14" max="16" width="7.125" style="148"/>
    <col min="17" max="17" width="7.125" style="148" customWidth="1"/>
    <col min="18" max="18" width="27.875" style="148" hidden="1" customWidth="1"/>
    <col min="19" max="19" width="5.875" style="148" hidden="1" customWidth="1"/>
    <col min="20" max="20" width="7.125" style="148" hidden="1" customWidth="1"/>
    <col min="21" max="16384" width="7.125" style="148"/>
  </cols>
  <sheetData>
    <row r="1" spans="1:21" ht="14.25" customHeight="1" x14ac:dyDescent="0.3">
      <c r="A1" s="615" t="s">
        <v>199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Q1" s="149"/>
      <c r="R1" s="150" t="s">
        <v>423</v>
      </c>
      <c r="S1" s="150" t="s">
        <v>291</v>
      </c>
    </row>
    <row r="2" spans="1:21" x14ac:dyDescent="0.3">
      <c r="A2" s="615" t="s">
        <v>252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Q2" s="149"/>
      <c r="R2" s="150" t="s">
        <v>424</v>
      </c>
      <c r="S2" s="150" t="s">
        <v>393</v>
      </c>
    </row>
    <row r="3" spans="1:21" x14ac:dyDescent="0.3">
      <c r="A3" s="615" t="s">
        <v>0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Q3" s="151"/>
      <c r="R3" s="150" t="s">
        <v>425</v>
      </c>
      <c r="S3" s="150" t="s">
        <v>352</v>
      </c>
    </row>
    <row r="4" spans="1:21" x14ac:dyDescent="0.3">
      <c r="A4" s="615" t="s">
        <v>431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Q4" s="151"/>
      <c r="R4" s="150" t="s">
        <v>421</v>
      </c>
      <c r="S4" s="150" t="s">
        <v>353</v>
      </c>
    </row>
    <row r="5" spans="1:21" x14ac:dyDescent="0.3">
      <c r="A5" s="616" t="s">
        <v>1</v>
      </c>
      <c r="B5" s="616"/>
      <c r="C5" s="616"/>
      <c r="D5" s="616"/>
      <c r="E5" s="616"/>
      <c r="F5" s="616"/>
      <c r="G5" s="616"/>
      <c r="H5" s="616"/>
      <c r="I5" s="616"/>
      <c r="J5" s="616"/>
      <c r="K5" s="616"/>
      <c r="L5" s="616"/>
      <c r="M5" s="616"/>
      <c r="R5" s="150" t="s">
        <v>427</v>
      </c>
      <c r="S5" s="150" t="s">
        <v>354</v>
      </c>
    </row>
    <row r="6" spans="1:21" ht="13.5" customHeight="1" x14ac:dyDescent="0.3">
      <c r="A6" s="617" t="s">
        <v>2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Q6" s="152"/>
      <c r="R6" s="150" t="s">
        <v>429</v>
      </c>
      <c r="S6" s="150" t="s">
        <v>355</v>
      </c>
    </row>
    <row r="7" spans="1:21" ht="15.75" customHeight="1" x14ac:dyDescent="0.3">
      <c r="A7" s="615" t="s">
        <v>542</v>
      </c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Q7" s="149"/>
      <c r="R7" s="150" t="s">
        <v>428</v>
      </c>
      <c r="S7" s="150" t="s">
        <v>414</v>
      </c>
      <c r="T7" s="153"/>
    </row>
    <row r="8" spans="1:21" ht="17.149999999999999" customHeight="1" x14ac:dyDescent="0.3">
      <c r="A8" s="154"/>
      <c r="B8" s="155"/>
      <c r="L8" s="156" t="s">
        <v>4</v>
      </c>
      <c r="M8" s="155"/>
      <c r="Q8" s="149"/>
      <c r="R8" s="150" t="s">
        <v>422</v>
      </c>
      <c r="S8" s="150" t="s">
        <v>369</v>
      </c>
    </row>
    <row r="9" spans="1:21" ht="18.899999999999999" customHeight="1" x14ac:dyDescent="0.3">
      <c r="A9" s="157" t="s">
        <v>285</v>
      </c>
      <c r="B9" s="158"/>
      <c r="C9" s="613" t="s">
        <v>432</v>
      </c>
      <c r="D9" s="614"/>
      <c r="E9" s="614"/>
      <c r="L9" s="159" t="s">
        <v>3</v>
      </c>
      <c r="M9" s="155"/>
      <c r="Q9" s="149"/>
      <c r="S9" s="150" t="s">
        <v>426</v>
      </c>
    </row>
    <row r="10" spans="1:21" ht="18.899999999999999" customHeight="1" x14ac:dyDescent="0.3">
      <c r="A10" s="157" t="s">
        <v>281</v>
      </c>
      <c r="B10" s="160"/>
      <c r="C10" s="611" t="s">
        <v>552</v>
      </c>
      <c r="D10" s="612"/>
      <c r="E10" s="612"/>
      <c r="F10" s="162"/>
      <c r="G10" s="163"/>
      <c r="H10" s="163"/>
      <c r="I10" s="163"/>
      <c r="J10" s="163"/>
      <c r="K10" s="163"/>
      <c r="L10" s="581"/>
      <c r="M10" s="154" t="s">
        <v>5</v>
      </c>
      <c r="Q10" s="149"/>
      <c r="S10" s="150" t="s">
        <v>292</v>
      </c>
    </row>
    <row r="11" spans="1:21" ht="18.899999999999999" customHeight="1" x14ac:dyDescent="0.3">
      <c r="A11" s="157" t="s">
        <v>282</v>
      </c>
      <c r="C11" s="625">
        <v>317029</v>
      </c>
      <c r="D11" s="626"/>
      <c r="E11" s="626"/>
      <c r="F11" s="162"/>
      <c r="G11" s="163"/>
      <c r="H11" s="163"/>
      <c r="I11" s="163"/>
      <c r="J11" s="163"/>
      <c r="K11" s="163"/>
      <c r="L11" s="581"/>
      <c r="M11" s="154" t="s">
        <v>6</v>
      </c>
      <c r="Q11" s="149"/>
      <c r="S11" s="150" t="s">
        <v>357</v>
      </c>
    </row>
    <row r="12" spans="1:21" ht="18.899999999999999" customHeight="1" x14ac:dyDescent="0.3">
      <c r="A12" s="157" t="s">
        <v>283</v>
      </c>
      <c r="B12" s="160"/>
      <c r="C12" s="623" t="s">
        <v>559</v>
      </c>
      <c r="D12" s="623"/>
      <c r="E12" s="623"/>
      <c r="F12" s="162"/>
      <c r="G12" s="588"/>
      <c r="H12" s="163"/>
      <c r="I12" s="163"/>
      <c r="J12" s="163"/>
      <c r="K12" s="163"/>
      <c r="L12" s="155"/>
      <c r="M12" s="155"/>
      <c r="P12" s="164"/>
      <c r="Q12" s="151"/>
      <c r="S12" s="150" t="s">
        <v>356</v>
      </c>
    </row>
    <row r="13" spans="1:21" ht="18.899999999999999" customHeight="1" x14ac:dyDescent="0.3">
      <c r="A13" s="157" t="s">
        <v>284</v>
      </c>
      <c r="B13" s="158"/>
      <c r="C13" s="625">
        <v>317029</v>
      </c>
      <c r="D13" s="626"/>
      <c r="E13" s="626"/>
      <c r="F13" s="165"/>
      <c r="G13" s="163"/>
      <c r="H13" s="163"/>
      <c r="I13" s="163"/>
      <c r="J13" s="163"/>
      <c r="K13" s="163"/>
      <c r="L13" s="163"/>
      <c r="M13" s="163"/>
      <c r="Q13" s="151"/>
      <c r="S13" s="150" t="s">
        <v>293</v>
      </c>
    </row>
    <row r="14" spans="1:21" s="168" customFormat="1" ht="18.899999999999999" customHeight="1" x14ac:dyDescent="0.3">
      <c r="A14" s="166" t="s">
        <v>7</v>
      </c>
      <c r="B14" s="167"/>
      <c r="C14" s="622" t="s">
        <v>553</v>
      </c>
      <c r="D14" s="622"/>
      <c r="E14" s="622"/>
      <c r="F14" s="622"/>
      <c r="G14" s="622"/>
      <c r="H14" s="622"/>
      <c r="I14" s="233" t="s">
        <v>433</v>
      </c>
      <c r="J14" s="609"/>
      <c r="K14" s="610"/>
      <c r="L14" s="609"/>
      <c r="M14" s="610"/>
      <c r="Q14" s="151"/>
      <c r="S14" s="150" t="s">
        <v>358</v>
      </c>
      <c r="T14" s="148"/>
      <c r="U14" s="148"/>
    </row>
    <row r="15" spans="1:21" s="168" customFormat="1" ht="18.899999999999999" customHeight="1" x14ac:dyDescent="0.3">
      <c r="A15" s="169" t="s">
        <v>195</v>
      </c>
      <c r="B15" s="169"/>
      <c r="C15" s="623" t="s">
        <v>554</v>
      </c>
      <c r="D15" s="623"/>
      <c r="E15" s="623"/>
      <c r="F15" s="623"/>
      <c r="G15" s="623"/>
      <c r="H15" s="624"/>
      <c r="I15" s="624"/>
      <c r="J15" s="624"/>
      <c r="K15" s="628"/>
      <c r="L15" s="628"/>
      <c r="M15" s="628"/>
      <c r="Q15" s="151"/>
      <c r="S15" s="150" t="s">
        <v>359</v>
      </c>
      <c r="T15" s="148"/>
    </row>
    <row r="16" spans="1:21" s="168" customFormat="1" ht="18.899999999999999" customHeight="1" x14ac:dyDescent="0.3">
      <c r="A16" s="167" t="s">
        <v>196</v>
      </c>
      <c r="B16" s="167"/>
      <c r="C16" s="623" t="s">
        <v>555</v>
      </c>
      <c r="D16" s="623"/>
      <c r="E16" s="623"/>
      <c r="F16" s="623"/>
      <c r="G16" s="623"/>
      <c r="H16" s="624"/>
      <c r="I16" s="624"/>
      <c r="J16" s="624"/>
      <c r="K16" s="157" t="s">
        <v>286</v>
      </c>
      <c r="L16" s="609" t="s">
        <v>558</v>
      </c>
      <c r="M16" s="610"/>
      <c r="N16" s="170"/>
      <c r="Q16" s="151"/>
      <c r="S16" s="150" t="s">
        <v>400</v>
      </c>
      <c r="T16" s="148"/>
    </row>
    <row r="17" spans="1:21" s="168" customFormat="1" ht="18.899999999999999" customHeight="1" x14ac:dyDescent="0.3">
      <c r="A17" s="167" t="s">
        <v>8</v>
      </c>
      <c r="B17" s="167"/>
      <c r="C17" s="620" t="s">
        <v>556</v>
      </c>
      <c r="D17" s="621"/>
      <c r="E17" s="621"/>
      <c r="F17" s="171"/>
      <c r="G17" s="580" t="s">
        <v>557</v>
      </c>
      <c r="H17" s="170"/>
      <c r="I17" s="172">
        <f ca="1">TODAY()</f>
        <v>44412</v>
      </c>
      <c r="J17" s="170"/>
      <c r="K17" s="173" t="s">
        <v>9</v>
      </c>
      <c r="L17" s="608" t="s">
        <v>559</v>
      </c>
      <c r="M17" s="608"/>
      <c r="N17" s="588"/>
      <c r="Q17" s="151"/>
      <c r="S17" s="150" t="s">
        <v>360</v>
      </c>
      <c r="T17" s="148"/>
    </row>
    <row r="18" spans="1:21" s="168" customFormat="1" ht="18.899999999999999" customHeight="1" x14ac:dyDescent="0.3">
      <c r="A18" s="174"/>
      <c r="B18" s="174"/>
      <c r="C18" s="174"/>
      <c r="D18" s="598" t="s">
        <v>253</v>
      </c>
      <c r="E18" s="598"/>
      <c r="F18" s="176"/>
      <c r="G18" s="175" t="s">
        <v>290</v>
      </c>
      <c r="H18" s="177"/>
      <c r="I18" s="178" t="s">
        <v>32</v>
      </c>
      <c r="K18" s="174"/>
      <c r="L18" s="179"/>
      <c r="M18" s="179"/>
      <c r="Q18" s="151"/>
      <c r="S18" s="150" t="s">
        <v>361</v>
      </c>
      <c r="T18" s="148"/>
    </row>
    <row r="19" spans="1:21" s="168" customFormat="1" ht="18.899999999999999" customHeight="1" x14ac:dyDescent="0.3">
      <c r="A19" s="627" t="s">
        <v>10</v>
      </c>
      <c r="B19" s="627"/>
      <c r="C19" s="620" t="s">
        <v>560</v>
      </c>
      <c r="D19" s="621"/>
      <c r="E19" s="621"/>
      <c r="F19" s="180"/>
      <c r="G19" s="173" t="s">
        <v>389</v>
      </c>
      <c r="H19" s="173"/>
      <c r="I19" s="618">
        <v>6268881111</v>
      </c>
      <c r="J19" s="618"/>
      <c r="K19" s="589"/>
      <c r="L19" s="619"/>
      <c r="M19" s="619"/>
      <c r="Q19" s="149"/>
      <c r="R19" s="148"/>
      <c r="S19" s="150" t="s">
        <v>397</v>
      </c>
      <c r="T19" s="148"/>
    </row>
    <row r="20" spans="1:21" s="168" customFormat="1" ht="18.899999999999999" customHeight="1" x14ac:dyDescent="0.3">
      <c r="A20" s="166"/>
      <c r="B20" s="166"/>
      <c r="C20" s="598" t="s">
        <v>253</v>
      </c>
      <c r="D20" s="598"/>
      <c r="E20" s="598"/>
      <c r="F20" s="171"/>
      <c r="G20" s="173"/>
      <c r="H20" s="173"/>
      <c r="I20" s="182"/>
      <c r="J20" s="182"/>
      <c r="K20" s="166"/>
      <c r="L20" s="181"/>
      <c r="M20" s="181"/>
      <c r="Q20" s="149"/>
      <c r="R20" s="148"/>
      <c r="S20" s="150" t="s">
        <v>396</v>
      </c>
      <c r="T20" s="148"/>
    </row>
    <row r="21" spans="1:21" s="168" customFormat="1" ht="18.899999999999999" customHeight="1" x14ac:dyDescent="0.3">
      <c r="A21" s="627" t="s">
        <v>204</v>
      </c>
      <c r="B21" s="627"/>
      <c r="C21" s="620" t="s">
        <v>561</v>
      </c>
      <c r="D21" s="621"/>
      <c r="E21" s="621"/>
      <c r="F21" s="180"/>
      <c r="G21" s="173" t="s">
        <v>192</v>
      </c>
      <c r="H21" s="173"/>
      <c r="I21" s="629">
        <v>6268881111</v>
      </c>
      <c r="J21" s="629"/>
      <c r="K21" s="589"/>
      <c r="L21" s="183"/>
      <c r="M21" s="183"/>
      <c r="P21" s="184"/>
      <c r="Q21" s="149"/>
      <c r="R21" s="148"/>
      <c r="S21" s="150" t="s">
        <v>394</v>
      </c>
      <c r="T21" s="148"/>
    </row>
    <row r="22" spans="1:21" ht="17.399999999999999" customHeight="1" x14ac:dyDescent="0.3">
      <c r="A22" s="163"/>
      <c r="B22" s="163"/>
      <c r="C22" s="185"/>
      <c r="D22" s="185"/>
      <c r="E22" s="185"/>
      <c r="F22" s="185"/>
      <c r="G22" s="165"/>
      <c r="H22" s="165"/>
      <c r="I22" s="186" t="s">
        <v>11</v>
      </c>
      <c r="J22" s="186"/>
      <c r="K22" s="186" t="s">
        <v>12</v>
      </c>
      <c r="L22" s="186"/>
      <c r="M22" s="187" t="s">
        <v>13</v>
      </c>
      <c r="P22" s="188"/>
      <c r="Q22" s="151"/>
      <c r="S22" s="150" t="s">
        <v>395</v>
      </c>
      <c r="U22" s="150"/>
    </row>
    <row r="23" spans="1:21" ht="17.399999999999999" customHeight="1" x14ac:dyDescent="0.3">
      <c r="A23" s="163"/>
      <c r="B23" s="163"/>
      <c r="C23" s="163"/>
      <c r="D23" s="163"/>
      <c r="E23" s="163"/>
      <c r="F23" s="163"/>
      <c r="G23" s="189"/>
      <c r="H23" s="189"/>
      <c r="I23" s="186" t="s">
        <v>14</v>
      </c>
      <c r="J23" s="190"/>
      <c r="K23" s="186" t="s">
        <v>15</v>
      </c>
      <c r="L23" s="186"/>
      <c r="M23" s="187" t="s">
        <v>205</v>
      </c>
      <c r="Q23" s="152"/>
      <c r="S23" s="150" t="s">
        <v>398</v>
      </c>
    </row>
    <row r="24" spans="1:21" ht="17.399999999999999" customHeight="1" x14ac:dyDescent="0.3">
      <c r="A24" s="189"/>
      <c r="B24" s="189"/>
      <c r="C24" s="189"/>
      <c r="D24" s="189"/>
      <c r="E24" s="188"/>
      <c r="F24" s="188"/>
      <c r="G24" s="189"/>
      <c r="H24" s="189"/>
      <c r="I24" s="191" t="s">
        <v>16</v>
      </c>
      <c r="J24" s="190"/>
      <c r="K24" s="191" t="s">
        <v>17</v>
      </c>
      <c r="L24" s="186"/>
      <c r="M24" s="191" t="s">
        <v>18</v>
      </c>
      <c r="P24" s="188"/>
      <c r="Q24" s="151"/>
      <c r="S24" s="150" t="s">
        <v>380</v>
      </c>
    </row>
    <row r="25" spans="1:21" ht="18.899999999999999" customHeight="1" x14ac:dyDescent="0.3">
      <c r="A25" s="192" t="s">
        <v>19</v>
      </c>
      <c r="B25" s="163"/>
      <c r="C25" s="163"/>
      <c r="D25" s="163"/>
      <c r="E25" s="193"/>
      <c r="F25" s="193"/>
      <c r="G25" s="189"/>
      <c r="H25" s="189"/>
      <c r="I25" s="189"/>
      <c r="J25" s="190"/>
      <c r="K25" s="189"/>
      <c r="L25" s="189"/>
      <c r="M25" s="189"/>
      <c r="Q25" s="151"/>
      <c r="S25" s="150" t="s">
        <v>362</v>
      </c>
    </row>
    <row r="26" spans="1:21" ht="18.899999999999999" customHeight="1" x14ac:dyDescent="0.3">
      <c r="A26" s="599" t="s">
        <v>20</v>
      </c>
      <c r="B26" s="599"/>
      <c r="C26" s="599"/>
      <c r="D26" s="599"/>
      <c r="E26" s="599"/>
      <c r="F26" s="157"/>
      <c r="G26" s="194" t="s">
        <v>21</v>
      </c>
      <c r="H26" s="195"/>
      <c r="I26" s="196">
        <f>'schedule P1'!I30</f>
        <v>204128</v>
      </c>
      <c r="J26" s="197"/>
      <c r="K26" s="196">
        <f>'schedule P1'!J30</f>
        <v>206525</v>
      </c>
      <c r="L26" s="197"/>
      <c r="M26" s="224">
        <f>K26-I26</f>
        <v>2397</v>
      </c>
      <c r="Q26" s="149"/>
      <c r="S26" s="150" t="s">
        <v>363</v>
      </c>
    </row>
    <row r="27" spans="1:21" ht="18.899999999999999" customHeight="1" x14ac:dyDescent="0.3">
      <c r="A27" s="599" t="s">
        <v>22</v>
      </c>
      <c r="B27" s="599"/>
      <c r="C27" s="599"/>
      <c r="D27" s="599"/>
      <c r="E27" s="599"/>
      <c r="F27" s="157"/>
      <c r="G27" s="194" t="s">
        <v>23</v>
      </c>
      <c r="H27" s="195"/>
      <c r="I27" s="198">
        <f>'Schedule P2'!C47</f>
        <v>7086.047465765766</v>
      </c>
      <c r="J27" s="199"/>
      <c r="K27" s="198">
        <f>'Schedule P2'!C46</f>
        <v>2000</v>
      </c>
      <c r="L27" s="199"/>
      <c r="M27" s="582">
        <f>K27-I27</f>
        <v>-5086.047465765766</v>
      </c>
      <c r="Q27" s="151"/>
      <c r="S27" s="150" t="s">
        <v>401</v>
      </c>
    </row>
    <row r="28" spans="1:21" ht="18.899999999999999" customHeight="1" x14ac:dyDescent="0.3">
      <c r="A28" s="599" t="s">
        <v>24</v>
      </c>
      <c r="B28" s="599"/>
      <c r="C28" s="599"/>
      <c r="D28" s="599"/>
      <c r="E28" s="599"/>
      <c r="F28" s="157"/>
      <c r="G28" s="194" t="s">
        <v>25</v>
      </c>
      <c r="H28" s="195"/>
      <c r="I28" s="198">
        <f>'schedule P3'!F30</f>
        <v>1168</v>
      </c>
      <c r="J28" s="199"/>
      <c r="K28" s="198">
        <f>'schedule P3'!G30</f>
        <v>1800</v>
      </c>
      <c r="L28" s="199"/>
      <c r="M28" s="582">
        <f>K28-I28</f>
        <v>632</v>
      </c>
      <c r="Q28" s="151"/>
      <c r="S28" s="150" t="s">
        <v>364</v>
      </c>
    </row>
    <row r="29" spans="1:21" ht="18.899999999999999" customHeight="1" x14ac:dyDescent="0.3">
      <c r="A29" s="599" t="s">
        <v>26</v>
      </c>
      <c r="B29" s="599"/>
      <c r="C29" s="599"/>
      <c r="D29" s="599"/>
      <c r="E29" s="599"/>
      <c r="F29" s="157"/>
      <c r="G29" s="194" t="s">
        <v>27</v>
      </c>
      <c r="H29" s="195"/>
      <c r="I29" s="198">
        <f>'schedule P4 (2)'!E39</f>
        <v>56186</v>
      </c>
      <c r="J29" s="199"/>
      <c r="K29" s="198">
        <f>'schedule P4 (2)'!F39</f>
        <v>72737</v>
      </c>
      <c r="L29" s="199"/>
      <c r="M29" s="582">
        <f>K29-I29</f>
        <v>16551</v>
      </c>
      <c r="O29" s="188"/>
      <c r="Q29" s="149"/>
      <c r="S29" s="150" t="s">
        <v>365</v>
      </c>
    </row>
    <row r="30" spans="1:21" ht="18.899999999999999" customHeight="1" x14ac:dyDescent="0.3">
      <c r="A30" s="599" t="s">
        <v>28</v>
      </c>
      <c r="B30" s="599"/>
      <c r="C30" s="599"/>
      <c r="D30" s="599"/>
      <c r="E30" s="599"/>
      <c r="F30" s="157"/>
      <c r="G30" s="194" t="s">
        <v>227</v>
      </c>
      <c r="H30" s="195"/>
      <c r="I30" s="198">
        <f>IF('schedule P5'!G26=0,'schedule P5'!G37,'schedule P5'!G26)</f>
        <v>35726.910000000003</v>
      </c>
      <c r="J30" s="199"/>
      <c r="K30" s="198">
        <f>IF('schedule P5'!H26=0,'schedule P5'!H37,'schedule P5'!H26)</f>
        <v>33967</v>
      </c>
      <c r="L30" s="199"/>
      <c r="M30" s="582">
        <f>K30-I30</f>
        <v>-1759.9100000000035</v>
      </c>
      <c r="Q30" s="151"/>
      <c r="S30" s="150" t="s">
        <v>366</v>
      </c>
    </row>
    <row r="31" spans="1:21" ht="18.75" customHeight="1" x14ac:dyDescent="0.3">
      <c r="A31" s="605" t="s">
        <v>301</v>
      </c>
      <c r="B31" s="605"/>
      <c r="C31" s="605"/>
      <c r="D31" s="605"/>
      <c r="E31" s="137"/>
      <c r="F31" s="200"/>
      <c r="G31" s="201" t="s">
        <v>29</v>
      </c>
      <c r="H31" s="202"/>
      <c r="I31" s="196">
        <f>SUM(I26:I30)</f>
        <v>304294.95746576576</v>
      </c>
      <c r="J31" s="197"/>
      <c r="K31" s="196">
        <f>SUM(K26:K30)</f>
        <v>317029</v>
      </c>
      <c r="L31" s="197"/>
      <c r="M31" s="224">
        <f>SUM(M26:M30)</f>
        <v>12734.042534234231</v>
      </c>
      <c r="O31" s="203"/>
      <c r="Q31" s="149"/>
      <c r="S31" s="150" t="s">
        <v>402</v>
      </c>
    </row>
    <row r="32" spans="1:21" ht="39" customHeight="1" x14ac:dyDescent="0.3">
      <c r="A32" s="630" t="s">
        <v>296</v>
      </c>
      <c r="B32" s="631"/>
      <c r="C32" s="631"/>
      <c r="D32" s="631"/>
      <c r="E32" s="631"/>
      <c r="F32" s="204"/>
      <c r="G32" s="163"/>
      <c r="H32" s="163"/>
      <c r="I32" s="189"/>
      <c r="J32" s="190"/>
      <c r="K32" s="189"/>
      <c r="L32" s="189"/>
      <c r="M32" s="583"/>
      <c r="N32" s="205"/>
      <c r="Q32" s="149"/>
      <c r="S32" s="150" t="s">
        <v>412</v>
      </c>
    </row>
    <row r="33" spans="1:20" ht="18.899999999999999" customHeight="1" x14ac:dyDescent="0.3">
      <c r="A33" s="602" t="s">
        <v>194</v>
      </c>
      <c r="B33" s="602"/>
      <c r="C33" s="602"/>
      <c r="D33" s="602"/>
      <c r="E33" s="206"/>
      <c r="F33" s="207"/>
      <c r="G33" s="208"/>
      <c r="H33" s="209"/>
      <c r="I33" s="210"/>
      <c r="J33" s="211"/>
      <c r="K33" s="210"/>
      <c r="L33" s="212"/>
      <c r="M33" s="224">
        <f t="shared" ref="M33:M40" si="0">K33-I33</f>
        <v>0</v>
      </c>
      <c r="N33" s="197"/>
      <c r="O33" s="197"/>
      <c r="P33" s="197"/>
      <c r="Q33" s="197"/>
      <c r="S33" s="150" t="s">
        <v>413</v>
      </c>
    </row>
    <row r="34" spans="1:20" ht="18.899999999999999" customHeight="1" x14ac:dyDescent="0.3">
      <c r="A34" s="602" t="s">
        <v>379</v>
      </c>
      <c r="B34" s="602"/>
      <c r="C34" s="602"/>
      <c r="D34" s="602"/>
      <c r="E34" s="206"/>
      <c r="F34" s="207"/>
      <c r="G34" s="208"/>
      <c r="H34" s="209"/>
      <c r="I34" s="198"/>
      <c r="J34" s="199"/>
      <c r="K34" s="198"/>
      <c r="L34" s="212"/>
      <c r="M34" s="584">
        <f t="shared" si="0"/>
        <v>0</v>
      </c>
      <c r="Q34" s="149"/>
      <c r="S34" s="150" t="s">
        <v>399</v>
      </c>
    </row>
    <row r="35" spans="1:20" ht="18.899999999999999" customHeight="1" x14ac:dyDescent="0.3">
      <c r="A35" s="602" t="s">
        <v>378</v>
      </c>
      <c r="B35" s="602"/>
      <c r="C35" s="602"/>
      <c r="D35" s="602"/>
      <c r="E35" s="206"/>
      <c r="F35" s="207"/>
      <c r="G35" s="208"/>
      <c r="H35" s="209"/>
      <c r="I35" s="198"/>
      <c r="J35" s="199"/>
      <c r="K35" s="198"/>
      <c r="L35" s="212"/>
      <c r="M35" s="584">
        <f t="shared" si="0"/>
        <v>0</v>
      </c>
      <c r="Q35" s="151"/>
      <c r="S35" s="150" t="s">
        <v>403</v>
      </c>
    </row>
    <row r="36" spans="1:20" ht="18.899999999999999" customHeight="1" x14ac:dyDescent="0.3">
      <c r="A36" s="602" t="s">
        <v>434</v>
      </c>
      <c r="B36" s="602"/>
      <c r="C36" s="602"/>
      <c r="D36" s="602"/>
      <c r="E36" s="602"/>
      <c r="F36" s="207"/>
      <c r="G36" s="213"/>
      <c r="H36" s="214"/>
      <c r="I36" s="198"/>
      <c r="J36" s="199"/>
      <c r="K36" s="198"/>
      <c r="L36" s="215"/>
      <c r="M36" s="584">
        <f t="shared" si="0"/>
        <v>0</v>
      </c>
      <c r="Q36" s="151"/>
      <c r="S36" s="150" t="s">
        <v>294</v>
      </c>
    </row>
    <row r="37" spans="1:20" ht="18.899999999999999" customHeight="1" x14ac:dyDescent="0.3">
      <c r="A37" s="602" t="s">
        <v>435</v>
      </c>
      <c r="B37" s="602"/>
      <c r="C37" s="602"/>
      <c r="D37" s="602"/>
      <c r="E37" s="602"/>
      <c r="F37" s="216"/>
      <c r="G37" s="217"/>
      <c r="H37" s="218" t="s">
        <v>193</v>
      </c>
      <c r="I37" s="198"/>
      <c r="J37" s="586" t="s">
        <v>189</v>
      </c>
      <c r="K37" s="198"/>
      <c r="L37" s="219"/>
      <c r="M37" s="584">
        <f t="shared" si="0"/>
        <v>0</v>
      </c>
      <c r="Q37" s="151"/>
      <c r="S37" s="150" t="s">
        <v>367</v>
      </c>
      <c r="T37" s="150"/>
    </row>
    <row r="38" spans="1:20" ht="18.899999999999999" customHeight="1" x14ac:dyDescent="0.3">
      <c r="A38" s="220" t="s">
        <v>415</v>
      </c>
      <c r="B38" s="220"/>
      <c r="C38" s="220"/>
      <c r="D38" s="220"/>
      <c r="E38" s="220"/>
      <c r="F38" s="220"/>
      <c r="G38" s="213"/>
      <c r="H38" s="214"/>
      <c r="I38" s="198">
        <v>750</v>
      </c>
      <c r="J38" s="199"/>
      <c r="K38" s="198" t="s">
        <v>144</v>
      </c>
      <c r="L38" s="219"/>
      <c r="M38" s="584">
        <f t="shared" si="0"/>
        <v>-750</v>
      </c>
      <c r="Q38" s="151"/>
      <c r="S38" s="150" t="s">
        <v>368</v>
      </c>
      <c r="T38" s="150"/>
    </row>
    <row r="39" spans="1:20" ht="18.899999999999999" customHeight="1" x14ac:dyDescent="0.3">
      <c r="A39" s="605" t="s">
        <v>30</v>
      </c>
      <c r="B39" s="605"/>
      <c r="C39" s="605"/>
      <c r="D39" s="605"/>
      <c r="E39" s="604" t="s">
        <v>416</v>
      </c>
      <c r="F39" s="604"/>
      <c r="G39" s="604"/>
      <c r="H39" s="221"/>
      <c r="I39" s="196">
        <f>I33+I34+I35+I36-I37+I38</f>
        <v>750</v>
      </c>
      <c r="J39" s="197"/>
      <c r="K39" s="196">
        <f>K33+K34+K35+K36-K37+K38</f>
        <v>0</v>
      </c>
      <c r="L39" s="197"/>
      <c r="M39" s="224">
        <f t="shared" si="0"/>
        <v>-750</v>
      </c>
      <c r="Q39" s="151"/>
      <c r="S39" s="150" t="s">
        <v>295</v>
      </c>
    </row>
    <row r="40" spans="1:20" ht="18.899999999999999" customHeight="1" x14ac:dyDescent="0.3">
      <c r="A40" s="222" t="s">
        <v>406</v>
      </c>
      <c r="B40" s="222"/>
      <c r="C40" s="222"/>
      <c r="D40" s="222"/>
      <c r="E40" s="163"/>
      <c r="F40" s="163"/>
      <c r="G40" s="163"/>
      <c r="H40" s="163"/>
      <c r="I40" s="196">
        <f>I31-I33-I34-I35</f>
        <v>304294.95746576576</v>
      </c>
      <c r="J40" s="197"/>
      <c r="K40" s="196">
        <f>K31-K33-K34-K35</f>
        <v>317029</v>
      </c>
      <c r="L40" s="197"/>
      <c r="M40" s="224">
        <f t="shared" si="0"/>
        <v>12734.042534234235</v>
      </c>
      <c r="Q40" s="149"/>
      <c r="R40" s="223"/>
      <c r="S40" s="150" t="s">
        <v>370</v>
      </c>
      <c r="T40" s="223"/>
    </row>
    <row r="41" spans="1:20" ht="18.899999999999999" customHeight="1" x14ac:dyDescent="0.3">
      <c r="A41" s="607"/>
      <c r="B41" s="607"/>
      <c r="C41" s="607"/>
      <c r="D41" s="607"/>
      <c r="E41" s="607"/>
      <c r="F41" s="607"/>
      <c r="G41" s="607"/>
      <c r="H41" s="206"/>
      <c r="I41" s="198"/>
      <c r="J41" s="199"/>
      <c r="K41" s="198"/>
      <c r="L41" s="225"/>
      <c r="M41" s="226"/>
      <c r="Q41" s="149"/>
      <c r="R41" s="223"/>
      <c r="S41" s="150" t="s">
        <v>371</v>
      </c>
      <c r="T41" s="223"/>
    </row>
    <row r="42" spans="1:20" ht="18.899999999999999" customHeight="1" x14ac:dyDescent="0.3">
      <c r="A42" s="160" t="s">
        <v>411</v>
      </c>
      <c r="B42" s="160"/>
      <c r="C42" s="160"/>
      <c r="D42" s="160"/>
      <c r="E42" s="160"/>
      <c r="F42" s="160"/>
      <c r="G42" s="160"/>
      <c r="H42" s="206"/>
      <c r="I42" s="227"/>
      <c r="J42" s="190"/>
      <c r="K42" s="227"/>
      <c r="L42" s="225"/>
      <c r="M42" s="215"/>
      <c r="Q42" s="149"/>
      <c r="R42" s="223"/>
      <c r="S42" s="150" t="s">
        <v>404</v>
      </c>
    </row>
    <row r="43" spans="1:20" ht="18.899999999999999" customHeight="1" thickBot="1" x14ac:dyDescent="0.35">
      <c r="A43" s="605" t="s">
        <v>387</v>
      </c>
      <c r="B43" s="605"/>
      <c r="C43" s="605"/>
      <c r="D43" s="605"/>
      <c r="E43" s="604" t="s">
        <v>388</v>
      </c>
      <c r="F43" s="604"/>
      <c r="G43" s="604"/>
      <c r="H43" s="221"/>
      <c r="I43" s="228" t="str">
        <f>IF(I41=0,"Missing  Units in Line 13",ROUND(I31/I41,2))</f>
        <v>Missing  Units in Line 13</v>
      </c>
      <c r="J43" s="229"/>
      <c r="K43" s="228" t="str">
        <f>IF(K41=0,"Missing  Units in Line 13",ROUND(K31/K41,2))</f>
        <v>Missing  Units in Line 13</v>
      </c>
      <c r="L43" s="229"/>
      <c r="M43" s="585">
        <f>I43-K43</f>
        <v>0</v>
      </c>
    </row>
    <row r="44" spans="1:20" ht="10.25" customHeight="1" thickTop="1" thickBot="1" x14ac:dyDescent="0.35">
      <c r="A44" s="230"/>
      <c r="B44" s="230"/>
      <c r="C44" s="230"/>
      <c r="D44" s="230"/>
      <c r="E44" s="230"/>
      <c r="F44" s="230"/>
      <c r="G44" s="230"/>
      <c r="H44" s="230"/>
      <c r="I44" s="231"/>
      <c r="J44" s="231"/>
      <c r="K44" s="232"/>
      <c r="L44" s="232"/>
      <c r="M44" s="232"/>
    </row>
    <row r="45" spans="1:20" ht="27" customHeight="1" thickTop="1" x14ac:dyDescent="0.3">
      <c r="A45" s="603" t="s">
        <v>236</v>
      </c>
      <c r="B45" s="603"/>
      <c r="C45" s="603"/>
      <c r="D45" s="603"/>
      <c r="E45" s="603"/>
      <c r="F45" s="603"/>
      <c r="G45" s="603"/>
      <c r="H45" s="603"/>
      <c r="I45" s="603"/>
      <c r="J45" s="603"/>
      <c r="K45" s="603"/>
      <c r="L45" s="603"/>
      <c r="M45" s="603"/>
    </row>
    <row r="46" spans="1:20" ht="18" hidden="1" customHeight="1" x14ac:dyDescent="0.3">
      <c r="A46" s="233"/>
      <c r="B46" s="233"/>
      <c r="C46" s="233"/>
      <c r="D46" s="233"/>
      <c r="E46" s="234" t="s">
        <v>405</v>
      </c>
      <c r="F46" s="220"/>
      <c r="H46" s="220"/>
      <c r="I46" s="235">
        <f>I33+I34+I35</f>
        <v>0</v>
      </c>
      <c r="J46" s="220"/>
      <c r="K46" s="220"/>
      <c r="L46" s="220"/>
      <c r="M46" s="220"/>
      <c r="S46" s="150"/>
      <c r="T46" s="150"/>
    </row>
    <row r="47" spans="1:20" s="557" customFormat="1" ht="17.25" customHeight="1" x14ac:dyDescent="0.35">
      <c r="A47" s="316"/>
      <c r="B47" s="316"/>
      <c r="C47" s="316"/>
      <c r="D47" s="316"/>
      <c r="E47" s="555"/>
      <c r="F47" s="556"/>
      <c r="H47" s="556"/>
      <c r="I47" s="559"/>
      <c r="J47" s="556"/>
      <c r="K47" s="556"/>
      <c r="L47" s="556"/>
      <c r="M47" s="556"/>
      <c r="S47" s="558"/>
    </row>
    <row r="48" spans="1:20" ht="24" customHeight="1" x14ac:dyDescent="0.3">
      <c r="A48" s="554"/>
      <c r="B48" s="599" t="s">
        <v>408</v>
      </c>
      <c r="C48" s="599"/>
      <c r="D48" s="587" t="s">
        <v>418</v>
      </c>
      <c r="E48" s="225"/>
      <c r="F48" s="225"/>
      <c r="G48" s="560" t="s">
        <v>409</v>
      </c>
      <c r="H48" s="236"/>
      <c r="I48" s="203"/>
      <c r="J48" s="189"/>
      <c r="K48" s="188"/>
      <c r="L48" s="188"/>
      <c r="M48" s="188"/>
      <c r="N48" s="188"/>
      <c r="T48" s="237"/>
    </row>
    <row r="49" spans="1:22" ht="24.9" customHeight="1" x14ac:dyDescent="0.3">
      <c r="A49" s="554"/>
      <c r="B49" s="562">
        <f>I40</f>
        <v>304294.95746576576</v>
      </c>
      <c r="C49" s="238"/>
      <c r="D49" s="579">
        <f>IF(($B$49&lt;$B$52), $B$49, $B$52)</f>
        <v>0</v>
      </c>
      <c r="E49" s="188"/>
      <c r="F49" s="188"/>
      <c r="G49" s="579">
        <f>IF((D52&lt;$D$49),D52, $D$49)</f>
        <v>0</v>
      </c>
      <c r="H49" s="188"/>
      <c r="I49" s="188"/>
      <c r="J49" s="188"/>
      <c r="K49" s="560" t="s">
        <v>420</v>
      </c>
      <c r="L49" s="188"/>
      <c r="M49" s="188"/>
      <c r="N49" s="188"/>
      <c r="T49" s="237"/>
    </row>
    <row r="50" spans="1:22" ht="21.75" customHeight="1" x14ac:dyDescent="0.3">
      <c r="A50" s="189"/>
      <c r="B50" s="599"/>
      <c r="C50" s="599"/>
      <c r="D50" s="188"/>
      <c r="E50" s="225"/>
      <c r="F50" s="225"/>
      <c r="G50" s="225"/>
      <c r="H50" s="236"/>
      <c r="I50" s="203"/>
      <c r="J50" s="189"/>
      <c r="K50" s="579">
        <f>G49-G52</f>
        <v>0</v>
      </c>
      <c r="L50" s="188"/>
      <c r="M50" s="188"/>
      <c r="N50" s="188"/>
      <c r="T50" s="237"/>
    </row>
    <row r="51" spans="1:22" ht="30" customHeight="1" x14ac:dyDescent="0.3">
      <c r="A51" s="189"/>
      <c r="B51" s="606" t="s">
        <v>541</v>
      </c>
      <c r="C51" s="599"/>
      <c r="D51" s="560" t="s">
        <v>419</v>
      </c>
      <c r="E51" s="189"/>
      <c r="F51" s="189"/>
      <c r="G51" s="560" t="s">
        <v>410</v>
      </c>
      <c r="H51" s="189"/>
      <c r="I51" s="239"/>
      <c r="J51" s="240"/>
      <c r="K51" s="188"/>
      <c r="L51" s="188"/>
      <c r="M51" s="188"/>
      <c r="N51" s="188"/>
      <c r="T51" s="237"/>
      <c r="U51" s="150"/>
      <c r="V51" s="150"/>
    </row>
    <row r="52" spans="1:22" ht="24.9" customHeight="1" x14ac:dyDescent="0.3">
      <c r="A52" s="600"/>
      <c r="B52" s="241"/>
      <c r="C52" s="189"/>
      <c r="D52" s="241"/>
      <c r="E52" s="225"/>
      <c r="F52" s="225"/>
      <c r="G52" s="241"/>
      <c r="H52" s="242"/>
      <c r="I52" s="243"/>
      <c r="J52" s="239"/>
      <c r="K52" s="561"/>
      <c r="L52" s="188"/>
      <c r="M52" s="188"/>
      <c r="N52" s="188"/>
      <c r="T52" s="237"/>
      <c r="U52" s="150"/>
      <c r="V52" s="150"/>
    </row>
    <row r="53" spans="1:22" ht="23.25" customHeight="1" x14ac:dyDescent="0.3">
      <c r="A53" s="600"/>
      <c r="B53" s="563"/>
      <c r="C53" s="189"/>
      <c r="D53" s="563"/>
      <c r="E53" s="225"/>
      <c r="F53" s="225"/>
      <c r="G53" s="563"/>
      <c r="H53" s="242"/>
      <c r="I53" s="243"/>
      <c r="J53" s="239"/>
      <c r="K53" s="561"/>
      <c r="L53" s="188"/>
      <c r="M53" s="188"/>
      <c r="N53" s="188"/>
      <c r="T53" s="237"/>
      <c r="U53" s="150"/>
      <c r="V53" s="150"/>
    </row>
    <row r="54" spans="1:22" ht="24" customHeight="1" x14ac:dyDescent="0.3">
      <c r="A54" s="600"/>
      <c r="B54" s="599"/>
      <c r="C54" s="599"/>
      <c r="D54" s="188"/>
      <c r="E54" s="189"/>
      <c r="F54" s="189"/>
      <c r="G54" s="189"/>
      <c r="H54" s="189"/>
      <c r="I54" s="239"/>
      <c r="J54" s="240"/>
      <c r="K54" s="188"/>
      <c r="L54" s="188"/>
      <c r="M54" s="188"/>
    </row>
    <row r="55" spans="1:22" ht="15" customHeight="1" x14ac:dyDescent="0.3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T55" s="244"/>
      <c r="U55" s="150"/>
    </row>
    <row r="56" spans="1:22" ht="15" customHeight="1" x14ac:dyDescent="0.3">
      <c r="A56" s="165" t="s">
        <v>187</v>
      </c>
      <c r="B56" s="163"/>
      <c r="C56" s="601"/>
      <c r="D56" s="601"/>
      <c r="E56" s="601"/>
      <c r="F56" s="161"/>
      <c r="G56" s="245"/>
      <c r="H56" s="189"/>
      <c r="I56" s="246" t="s">
        <v>31</v>
      </c>
      <c r="J56" s="247"/>
      <c r="K56" s="247"/>
      <c r="L56" s="161"/>
      <c r="M56" s="245"/>
      <c r="T56" s="244"/>
    </row>
    <row r="57" spans="1:22" ht="15" customHeight="1" x14ac:dyDescent="0.3">
      <c r="A57" s="165"/>
      <c r="B57" s="163"/>
      <c r="C57" s="248"/>
      <c r="D57" s="248"/>
      <c r="E57" s="248"/>
      <c r="F57" s="248"/>
      <c r="G57" s="189"/>
      <c r="H57" s="189"/>
      <c r="I57" s="246"/>
      <c r="J57" s="157"/>
      <c r="K57" s="157"/>
      <c r="L57" s="248"/>
      <c r="M57" s="189"/>
      <c r="U57" s="150"/>
    </row>
    <row r="58" spans="1:22" ht="15" customHeight="1" x14ac:dyDescent="0.3">
      <c r="A58" s="163"/>
      <c r="B58" s="163"/>
      <c r="C58" s="600" t="s">
        <v>135</v>
      </c>
      <c r="D58" s="600"/>
      <c r="E58" s="600"/>
      <c r="F58" s="185"/>
      <c r="G58" s="185" t="s">
        <v>32</v>
      </c>
      <c r="H58" s="185"/>
      <c r="I58" s="165"/>
      <c r="J58" s="244"/>
      <c r="K58" s="185" t="s">
        <v>147</v>
      </c>
      <c r="L58" s="249"/>
      <c r="M58" s="185" t="s">
        <v>32</v>
      </c>
      <c r="U58" s="150"/>
    </row>
    <row r="61" spans="1:22" x14ac:dyDescent="0.3">
      <c r="R61" s="244"/>
    </row>
    <row r="62" spans="1:22" x14ac:dyDescent="0.3">
      <c r="R62" s="244"/>
    </row>
    <row r="69" spans="19:19" x14ac:dyDescent="0.3">
      <c r="S69" s="150"/>
    </row>
    <row r="70" spans="19:19" x14ac:dyDescent="0.3">
      <c r="S70" s="150"/>
    </row>
    <row r="71" spans="19:19" x14ac:dyDescent="0.3">
      <c r="S71" s="150"/>
    </row>
    <row r="72" spans="19:19" x14ac:dyDescent="0.3">
      <c r="S72" s="150"/>
    </row>
    <row r="73" spans="19:19" x14ac:dyDescent="0.3">
      <c r="S73" s="150"/>
    </row>
    <row r="74" spans="19:19" x14ac:dyDescent="0.3">
      <c r="S74" s="150"/>
    </row>
  </sheetData>
  <dataConsolidate/>
  <mergeCells count="55">
    <mergeCell ref="I21:J21"/>
    <mergeCell ref="A37:E37"/>
    <mergeCell ref="A26:E26"/>
    <mergeCell ref="A34:D34"/>
    <mergeCell ref="A32:E32"/>
    <mergeCell ref="C21:E21"/>
    <mergeCell ref="A30:E30"/>
    <mergeCell ref="A21:B21"/>
    <mergeCell ref="A27:E27"/>
    <mergeCell ref="A31:D31"/>
    <mergeCell ref="A29:E29"/>
    <mergeCell ref="A33:D33"/>
    <mergeCell ref="A35:D35"/>
    <mergeCell ref="A6:M6"/>
    <mergeCell ref="I19:J19"/>
    <mergeCell ref="D18:E18"/>
    <mergeCell ref="L19:M19"/>
    <mergeCell ref="C17:E17"/>
    <mergeCell ref="C14:H14"/>
    <mergeCell ref="C15:J15"/>
    <mergeCell ref="C16:J16"/>
    <mergeCell ref="C11:E11"/>
    <mergeCell ref="A19:B19"/>
    <mergeCell ref="C12:E12"/>
    <mergeCell ref="A7:M7"/>
    <mergeCell ref="K15:M15"/>
    <mergeCell ref="C13:E13"/>
    <mergeCell ref="L16:M16"/>
    <mergeCell ref="C19:E19"/>
    <mergeCell ref="A1:M1"/>
    <mergeCell ref="A2:M2"/>
    <mergeCell ref="A3:M3"/>
    <mergeCell ref="A4:M4"/>
    <mergeCell ref="A5:M5"/>
    <mergeCell ref="L17:M17"/>
    <mergeCell ref="J14:K14"/>
    <mergeCell ref="L14:M14"/>
    <mergeCell ref="C10:E10"/>
    <mergeCell ref="C9:E9"/>
    <mergeCell ref="C20:E20"/>
    <mergeCell ref="A28:E28"/>
    <mergeCell ref="C58:E58"/>
    <mergeCell ref="C56:E56"/>
    <mergeCell ref="A36:E36"/>
    <mergeCell ref="A45:M45"/>
    <mergeCell ref="B50:C50"/>
    <mergeCell ref="E43:G43"/>
    <mergeCell ref="E39:G39"/>
    <mergeCell ref="A43:D43"/>
    <mergeCell ref="B54:C54"/>
    <mergeCell ref="B48:C48"/>
    <mergeCell ref="B51:C51"/>
    <mergeCell ref="A39:D39"/>
    <mergeCell ref="A52:A54"/>
    <mergeCell ref="A41:G41"/>
  </mergeCells>
  <phoneticPr fontId="2" type="noConversion"/>
  <hyperlinks>
    <hyperlink ref="C21" r:id="rId1" xr:uid="{C6953E6E-2B65-46AC-B4C5-5F0861237B82}"/>
  </hyperlinks>
  <printOptions horizontalCentered="1"/>
  <pageMargins left="0.25" right="0.25" top="0.5" bottom="0.5" header="0.5" footer="0.15"/>
  <pageSetup scale="65" fitToHeight="0" orientation="portrait" r:id="rId2"/>
  <headerFooter alignWithMargins="0">
    <oddFooter>&amp;L&amp;9&amp;Z
- &amp;F &amp;A
&amp;RP &amp;P/&amp;N,  &amp;D,  &amp;T</oddFooter>
  </headerFooter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/>
  <dimension ref="A1:M267"/>
  <sheetViews>
    <sheetView defaultGridColor="0" topLeftCell="A226" colorId="22" zoomScale="120" zoomScaleNormal="120" zoomScaleSheetLayoutView="120" workbookViewId="0">
      <selection activeCell="A3" sqref="A3:M3"/>
    </sheetView>
  </sheetViews>
  <sheetFormatPr defaultColWidth="7.125" defaultRowHeight="12.5" x14ac:dyDescent="0.25"/>
  <cols>
    <col min="1" max="1" width="213.875" style="565" bestFit="1" customWidth="1"/>
    <col min="2" max="2" width="21.375" style="565" customWidth="1"/>
    <col min="3" max="16384" width="7.125" style="565"/>
  </cols>
  <sheetData>
    <row r="1" spans="1:13" ht="13" x14ac:dyDescent="0.3">
      <c r="A1" s="564" t="str">
        <f>summary!A1</f>
        <v>COUNTY OF LOS ANGELES - DEPARTMENT OF PUBLIC HEALTH</v>
      </c>
    </row>
    <row r="2" spans="1:13" ht="13" x14ac:dyDescent="0.3">
      <c r="A2" s="564" t="str">
        <f>summary!A2</f>
        <v>SUBSTANCE ABUSE PREVENTION AND CONTROL</v>
      </c>
    </row>
    <row r="3" spans="1:13" ht="13" x14ac:dyDescent="0.3">
      <c r="A3" s="564" t="s">
        <v>542</v>
      </c>
      <c r="B3" s="564"/>
      <c r="C3" s="564"/>
      <c r="D3" s="564"/>
      <c r="E3" s="564"/>
      <c r="F3" s="564"/>
      <c r="G3" s="564"/>
      <c r="H3" s="564"/>
      <c r="I3" s="564"/>
      <c r="J3" s="564"/>
      <c r="K3" s="564"/>
      <c r="L3" s="564"/>
      <c r="M3" s="564"/>
    </row>
    <row r="4" spans="1:13" ht="13" x14ac:dyDescent="0.3">
      <c r="A4" s="564" t="str">
        <f>summary!A4</f>
        <v>FISCAL YEAR 2019-20</v>
      </c>
    </row>
    <row r="5" spans="1:13" ht="13" x14ac:dyDescent="0.3">
      <c r="A5" s="564" t="s">
        <v>230</v>
      </c>
    </row>
    <row r="6" spans="1:13" ht="13" x14ac:dyDescent="0.3">
      <c r="A6" s="564"/>
    </row>
    <row r="7" spans="1:13" ht="13" x14ac:dyDescent="0.3">
      <c r="A7" s="566" t="s">
        <v>149</v>
      </c>
    </row>
    <row r="8" spans="1:13" x14ac:dyDescent="0.25">
      <c r="A8" s="567" t="s">
        <v>150</v>
      </c>
    </row>
    <row r="9" spans="1:13" x14ac:dyDescent="0.25">
      <c r="A9" s="567" t="s">
        <v>287</v>
      </c>
    </row>
    <row r="10" spans="1:13" x14ac:dyDescent="0.25">
      <c r="A10" s="567"/>
    </row>
    <row r="11" spans="1:13" ht="13" x14ac:dyDescent="0.3">
      <c r="A11" s="566" t="s">
        <v>151</v>
      </c>
    </row>
    <row r="12" spans="1:13" ht="13" x14ac:dyDescent="0.3">
      <c r="A12" s="568" t="s">
        <v>436</v>
      </c>
    </row>
    <row r="13" spans="1:13" ht="13" x14ac:dyDescent="0.3">
      <c r="A13" s="568" t="s">
        <v>437</v>
      </c>
    </row>
    <row r="14" spans="1:13" ht="13" x14ac:dyDescent="0.3">
      <c r="A14" s="567" t="s">
        <v>438</v>
      </c>
    </row>
    <row r="15" spans="1:13" ht="13" x14ac:dyDescent="0.3">
      <c r="A15" s="567" t="s">
        <v>439</v>
      </c>
    </row>
    <row r="16" spans="1:13" ht="13" x14ac:dyDescent="0.3">
      <c r="A16" s="568" t="s">
        <v>440</v>
      </c>
    </row>
    <row r="17" spans="1:1" ht="13" x14ac:dyDescent="0.3">
      <c r="A17" s="568" t="s">
        <v>441</v>
      </c>
    </row>
    <row r="18" spans="1:1" ht="13" x14ac:dyDescent="0.3">
      <c r="A18" s="568" t="s">
        <v>442</v>
      </c>
    </row>
    <row r="19" spans="1:1" ht="13" x14ac:dyDescent="0.3">
      <c r="A19" s="568" t="s">
        <v>443</v>
      </c>
    </row>
    <row r="20" spans="1:1" ht="13" x14ac:dyDescent="0.3">
      <c r="A20" s="568" t="s">
        <v>444</v>
      </c>
    </row>
    <row r="21" spans="1:1" ht="13" x14ac:dyDescent="0.3">
      <c r="A21" s="568" t="s">
        <v>445</v>
      </c>
    </row>
    <row r="22" spans="1:1" ht="13" x14ac:dyDescent="0.3">
      <c r="A22" s="568" t="s">
        <v>446</v>
      </c>
    </row>
    <row r="23" spans="1:1" ht="13" x14ac:dyDescent="0.3">
      <c r="A23" s="568" t="s">
        <v>447</v>
      </c>
    </row>
    <row r="24" spans="1:1" ht="13" x14ac:dyDescent="0.3">
      <c r="A24" s="568" t="s">
        <v>448</v>
      </c>
    </row>
    <row r="25" spans="1:1" ht="13" x14ac:dyDescent="0.3">
      <c r="A25" s="568" t="s">
        <v>449</v>
      </c>
    </row>
    <row r="26" spans="1:1" ht="13" x14ac:dyDescent="0.3">
      <c r="A26" s="568" t="s">
        <v>450</v>
      </c>
    </row>
    <row r="27" spans="1:1" ht="13" x14ac:dyDescent="0.3">
      <c r="A27" s="568" t="s">
        <v>451</v>
      </c>
    </row>
    <row r="28" spans="1:1" x14ac:dyDescent="0.25">
      <c r="A28" s="567"/>
    </row>
    <row r="29" spans="1:1" ht="13" x14ac:dyDescent="0.3">
      <c r="A29" s="566" t="s">
        <v>152</v>
      </c>
    </row>
    <row r="30" spans="1:1" x14ac:dyDescent="0.25">
      <c r="A30" s="567" t="s">
        <v>153</v>
      </c>
    </row>
    <row r="31" spans="1:1" x14ac:dyDescent="0.25">
      <c r="A31" s="567" t="s">
        <v>154</v>
      </c>
    </row>
    <row r="32" spans="1:1" x14ac:dyDescent="0.25">
      <c r="A32" s="569" t="s">
        <v>155</v>
      </c>
    </row>
    <row r="33" spans="1:8" x14ac:dyDescent="0.25">
      <c r="A33" s="567" t="s">
        <v>156</v>
      </c>
    </row>
    <row r="34" spans="1:8" x14ac:dyDescent="0.25">
      <c r="A34" s="567" t="s">
        <v>157</v>
      </c>
    </row>
    <row r="35" spans="1:8" x14ac:dyDescent="0.25">
      <c r="A35" s="567"/>
    </row>
    <row r="36" spans="1:8" ht="13" x14ac:dyDescent="0.3">
      <c r="A36" s="570" t="s">
        <v>452</v>
      </c>
    </row>
    <row r="37" spans="1:8" ht="13" x14ac:dyDescent="0.3">
      <c r="A37" s="570" t="s">
        <v>453</v>
      </c>
    </row>
    <row r="38" spans="1:8" ht="13" x14ac:dyDescent="0.3">
      <c r="A38" s="570" t="s">
        <v>454</v>
      </c>
    </row>
    <row r="39" spans="1:8" ht="13" x14ac:dyDescent="0.3">
      <c r="A39" s="570" t="s">
        <v>455</v>
      </c>
    </row>
    <row r="40" spans="1:8" ht="13" x14ac:dyDescent="0.3">
      <c r="A40" s="570" t="s">
        <v>456</v>
      </c>
    </row>
    <row r="41" spans="1:8" ht="13" x14ac:dyDescent="0.3">
      <c r="A41" s="570" t="s">
        <v>457</v>
      </c>
    </row>
    <row r="42" spans="1:8" x14ac:dyDescent="0.25">
      <c r="A42" s="567"/>
    </row>
    <row r="43" spans="1:8" ht="13" x14ac:dyDescent="0.3">
      <c r="A43" s="566" t="s">
        <v>458</v>
      </c>
    </row>
    <row r="44" spans="1:8" ht="13" x14ac:dyDescent="0.3">
      <c r="A44" s="566"/>
    </row>
    <row r="45" spans="1:8" ht="13" x14ac:dyDescent="0.3">
      <c r="A45" s="571" t="s">
        <v>459</v>
      </c>
    </row>
    <row r="46" spans="1:8" ht="25.5" x14ac:dyDescent="0.25">
      <c r="A46" s="571" t="s">
        <v>460</v>
      </c>
    </row>
    <row r="47" spans="1:8" ht="25.5" x14ac:dyDescent="0.25">
      <c r="A47" s="571" t="s">
        <v>461</v>
      </c>
    </row>
    <row r="48" spans="1:8" ht="13" x14ac:dyDescent="0.3">
      <c r="A48" s="572" t="s">
        <v>462</v>
      </c>
      <c r="B48" s="567"/>
      <c r="C48" s="567"/>
      <c r="D48" s="567"/>
      <c r="E48" s="567"/>
      <c r="F48" s="567"/>
      <c r="G48" s="567"/>
      <c r="H48" s="567"/>
    </row>
    <row r="49" spans="1:8" x14ac:dyDescent="0.25">
      <c r="A49" s="573" t="s">
        <v>463</v>
      </c>
      <c r="B49" s="567"/>
      <c r="C49" s="567"/>
      <c r="D49" s="567"/>
      <c r="E49" s="567"/>
      <c r="F49" s="567"/>
      <c r="G49" s="567"/>
      <c r="H49" s="567"/>
    </row>
    <row r="50" spans="1:8" ht="13" x14ac:dyDescent="0.3">
      <c r="A50" s="572" t="s">
        <v>464</v>
      </c>
      <c r="B50" s="567"/>
      <c r="C50" s="567"/>
      <c r="D50" s="567"/>
      <c r="E50" s="567"/>
      <c r="F50" s="567"/>
      <c r="G50" s="567"/>
      <c r="H50" s="567"/>
    </row>
    <row r="51" spans="1:8" x14ac:dyDescent="0.25">
      <c r="A51" s="574" t="s">
        <v>465</v>
      </c>
      <c r="B51" s="567"/>
      <c r="C51" s="567"/>
      <c r="D51" s="567"/>
      <c r="E51" s="567"/>
      <c r="F51" s="567"/>
      <c r="G51" s="567"/>
      <c r="H51" s="567"/>
    </row>
    <row r="52" spans="1:8" x14ac:dyDescent="0.25">
      <c r="A52" s="574" t="s">
        <v>302</v>
      </c>
      <c r="B52" s="567"/>
      <c r="C52" s="567"/>
      <c r="D52" s="567"/>
      <c r="E52" s="567"/>
      <c r="F52" s="567"/>
      <c r="G52" s="567"/>
      <c r="H52" s="567"/>
    </row>
    <row r="53" spans="1:8" x14ac:dyDescent="0.25">
      <c r="A53" s="574" t="s">
        <v>466</v>
      </c>
      <c r="B53" s="567"/>
      <c r="C53" s="567"/>
      <c r="D53" s="567"/>
      <c r="E53" s="567"/>
      <c r="F53" s="567"/>
      <c r="G53" s="567"/>
      <c r="H53" s="567"/>
    </row>
    <row r="54" spans="1:8" ht="13" x14ac:dyDescent="0.3">
      <c r="A54" s="568" t="s">
        <v>467</v>
      </c>
    </row>
    <row r="55" spans="1:8" ht="13" x14ac:dyDescent="0.3">
      <c r="A55" s="568" t="s">
        <v>468</v>
      </c>
    </row>
    <row r="56" spans="1:8" ht="13" x14ac:dyDescent="0.3">
      <c r="A56" s="572" t="s">
        <v>407</v>
      </c>
      <c r="B56" s="567"/>
      <c r="C56" s="567"/>
      <c r="D56" s="567"/>
      <c r="E56" s="567"/>
      <c r="F56" s="567"/>
      <c r="G56" s="567"/>
      <c r="H56" s="567"/>
    </row>
    <row r="57" spans="1:8" ht="13" x14ac:dyDescent="0.3">
      <c r="A57" s="572" t="s">
        <v>469</v>
      </c>
    </row>
    <row r="58" spans="1:8" x14ac:dyDescent="0.25">
      <c r="A58" s="574" t="s">
        <v>231</v>
      </c>
    </row>
    <row r="59" spans="1:8" x14ac:dyDescent="0.25">
      <c r="A59" s="574" t="s">
        <v>232</v>
      </c>
    </row>
    <row r="60" spans="1:8" x14ac:dyDescent="0.25">
      <c r="A60" s="574" t="s">
        <v>233</v>
      </c>
    </row>
    <row r="61" spans="1:8" ht="13" x14ac:dyDescent="0.3">
      <c r="A61" s="572" t="s">
        <v>470</v>
      </c>
    </row>
    <row r="62" spans="1:8" ht="13" x14ac:dyDescent="0.3">
      <c r="A62" s="572" t="s">
        <v>471</v>
      </c>
    </row>
    <row r="63" spans="1:8" s="576" customFormat="1" ht="13" x14ac:dyDescent="0.3">
      <c r="A63" s="575" t="s">
        <v>472</v>
      </c>
    </row>
    <row r="64" spans="1:8" ht="13" x14ac:dyDescent="0.3">
      <c r="A64" s="572" t="s">
        <v>473</v>
      </c>
    </row>
    <row r="65" spans="1:1" x14ac:dyDescent="0.25">
      <c r="A65" s="567"/>
    </row>
    <row r="66" spans="1:1" ht="13" x14ac:dyDescent="0.3">
      <c r="A66" s="566" t="s">
        <v>158</v>
      </c>
    </row>
    <row r="67" spans="1:1" x14ac:dyDescent="0.25">
      <c r="A67" s="567"/>
    </row>
    <row r="68" spans="1:1" ht="13" x14ac:dyDescent="0.3">
      <c r="A68" s="568" t="s">
        <v>474</v>
      </c>
    </row>
    <row r="69" spans="1:1" x14ac:dyDescent="0.25">
      <c r="A69" s="567"/>
    </row>
    <row r="70" spans="1:1" ht="13" x14ac:dyDescent="0.3">
      <c r="A70" s="568" t="s">
        <v>475</v>
      </c>
    </row>
    <row r="71" spans="1:1" x14ac:dyDescent="0.25">
      <c r="A71" s="567" t="s">
        <v>159</v>
      </c>
    </row>
    <row r="72" spans="1:1" x14ac:dyDescent="0.25">
      <c r="A72" s="567"/>
    </row>
    <row r="73" spans="1:1" ht="13" x14ac:dyDescent="0.3">
      <c r="A73" s="568" t="s">
        <v>476</v>
      </c>
    </row>
    <row r="74" spans="1:1" x14ac:dyDescent="0.25">
      <c r="A74" s="567" t="s">
        <v>160</v>
      </c>
    </row>
    <row r="75" spans="1:1" x14ac:dyDescent="0.25">
      <c r="A75" s="567"/>
    </row>
    <row r="76" spans="1:1" ht="13" x14ac:dyDescent="0.3">
      <c r="A76" s="568" t="s">
        <v>477</v>
      </c>
    </row>
    <row r="77" spans="1:1" x14ac:dyDescent="0.25">
      <c r="A77" s="567" t="s">
        <v>176</v>
      </c>
    </row>
    <row r="78" spans="1:1" x14ac:dyDescent="0.25">
      <c r="A78" s="567" t="s">
        <v>177</v>
      </c>
    </row>
    <row r="79" spans="1:1" x14ac:dyDescent="0.25">
      <c r="A79" s="567"/>
    </row>
    <row r="80" spans="1:1" ht="13" x14ac:dyDescent="0.3">
      <c r="A80" s="568" t="s">
        <v>478</v>
      </c>
    </row>
    <row r="81" spans="1:1" ht="13" x14ac:dyDescent="0.3">
      <c r="A81" s="568"/>
    </row>
    <row r="82" spans="1:1" ht="13" x14ac:dyDescent="0.3">
      <c r="A82" s="572" t="s">
        <v>479</v>
      </c>
    </row>
    <row r="83" spans="1:1" x14ac:dyDescent="0.25">
      <c r="A83" s="574" t="s">
        <v>228</v>
      </c>
    </row>
    <row r="84" spans="1:1" x14ac:dyDescent="0.25">
      <c r="A84" s="574"/>
    </row>
    <row r="85" spans="1:1" ht="13" x14ac:dyDescent="0.3">
      <c r="A85" s="568" t="s">
        <v>480</v>
      </c>
    </row>
    <row r="86" spans="1:1" ht="13" x14ac:dyDescent="0.3">
      <c r="A86" s="568"/>
    </row>
    <row r="87" spans="1:1" ht="13" x14ac:dyDescent="0.3">
      <c r="A87" s="568" t="s">
        <v>481</v>
      </c>
    </row>
    <row r="88" spans="1:1" ht="13" x14ac:dyDescent="0.3">
      <c r="A88" s="568"/>
    </row>
    <row r="89" spans="1:1" ht="13" x14ac:dyDescent="0.3">
      <c r="A89" s="568" t="s">
        <v>482</v>
      </c>
    </row>
    <row r="90" spans="1:1" ht="13" x14ac:dyDescent="0.3">
      <c r="A90" s="568"/>
    </row>
    <row r="91" spans="1:1" ht="13" x14ac:dyDescent="0.3">
      <c r="A91" s="568" t="s">
        <v>483</v>
      </c>
    </row>
    <row r="92" spans="1:1" ht="13" x14ac:dyDescent="0.3">
      <c r="A92" s="568"/>
    </row>
    <row r="93" spans="1:1" ht="13" x14ac:dyDescent="0.3">
      <c r="A93" s="568" t="s">
        <v>484</v>
      </c>
    </row>
    <row r="94" spans="1:1" ht="13" x14ac:dyDescent="0.3">
      <c r="A94" s="568"/>
    </row>
    <row r="95" spans="1:1" ht="13" x14ac:dyDescent="0.3">
      <c r="A95" s="568" t="s">
        <v>485</v>
      </c>
    </row>
    <row r="96" spans="1:1" x14ac:dyDescent="0.25">
      <c r="A96" s="567" t="s">
        <v>161</v>
      </c>
    </row>
    <row r="97" spans="1:1" x14ac:dyDescent="0.25">
      <c r="A97" s="567"/>
    </row>
    <row r="98" spans="1:1" ht="13" x14ac:dyDescent="0.3">
      <c r="A98" s="577" t="s">
        <v>486</v>
      </c>
    </row>
    <row r="99" spans="1:1" x14ac:dyDescent="0.25">
      <c r="A99" s="567" t="s">
        <v>250</v>
      </c>
    </row>
    <row r="100" spans="1:1" ht="15.75" customHeight="1" x14ac:dyDescent="0.3">
      <c r="A100" s="566" t="s">
        <v>162</v>
      </c>
    </row>
    <row r="101" spans="1:1" x14ac:dyDescent="0.25">
      <c r="A101" s="567"/>
    </row>
    <row r="102" spans="1:1" ht="13" x14ac:dyDescent="0.3">
      <c r="A102" s="568" t="s">
        <v>474</v>
      </c>
    </row>
    <row r="103" spans="1:1" x14ac:dyDescent="0.25">
      <c r="A103" s="567"/>
    </row>
    <row r="104" spans="1:1" ht="13" x14ac:dyDescent="0.3">
      <c r="A104" s="568" t="s">
        <v>487</v>
      </c>
    </row>
    <row r="105" spans="1:1" x14ac:dyDescent="0.25">
      <c r="A105" s="567" t="s">
        <v>288</v>
      </c>
    </row>
    <row r="106" spans="1:1" x14ac:dyDescent="0.25">
      <c r="A106" s="567"/>
    </row>
    <row r="107" spans="1:1" ht="13" x14ac:dyDescent="0.3">
      <c r="A107" s="568" t="s">
        <v>488</v>
      </c>
    </row>
    <row r="108" spans="1:1" ht="13" x14ac:dyDescent="0.3">
      <c r="A108" s="568"/>
    </row>
    <row r="109" spans="1:1" ht="13" x14ac:dyDescent="0.3">
      <c r="A109" s="568" t="s">
        <v>489</v>
      </c>
    </row>
    <row r="110" spans="1:1" ht="13" x14ac:dyDescent="0.3">
      <c r="A110" s="568"/>
    </row>
    <row r="111" spans="1:1" ht="13" x14ac:dyDescent="0.3">
      <c r="A111" s="568" t="s">
        <v>490</v>
      </c>
    </row>
    <row r="112" spans="1:1" ht="13" x14ac:dyDescent="0.3">
      <c r="A112" s="568"/>
    </row>
    <row r="113" spans="1:1" ht="13" x14ac:dyDescent="0.3">
      <c r="A113" s="568" t="s">
        <v>491</v>
      </c>
    </row>
    <row r="114" spans="1:1" ht="13" x14ac:dyDescent="0.3">
      <c r="A114" s="568"/>
    </row>
    <row r="115" spans="1:1" ht="13" x14ac:dyDescent="0.3">
      <c r="A115" s="568" t="s">
        <v>492</v>
      </c>
    </row>
    <row r="116" spans="1:1" x14ac:dyDescent="0.25">
      <c r="A116" s="567" t="s">
        <v>303</v>
      </c>
    </row>
    <row r="117" spans="1:1" x14ac:dyDescent="0.25">
      <c r="A117" s="567"/>
    </row>
    <row r="118" spans="1:1" s="576" customFormat="1" ht="13" x14ac:dyDescent="0.3">
      <c r="A118" s="575" t="s">
        <v>493</v>
      </c>
    </row>
    <row r="119" spans="1:1" ht="13" x14ac:dyDescent="0.3">
      <c r="A119" s="568"/>
    </row>
    <row r="120" spans="1:1" ht="13" x14ac:dyDescent="0.3">
      <c r="A120" s="568" t="s">
        <v>494</v>
      </c>
    </row>
    <row r="121" spans="1:1" ht="13" x14ac:dyDescent="0.3">
      <c r="A121" s="568"/>
    </row>
    <row r="122" spans="1:1" ht="13" x14ac:dyDescent="0.3">
      <c r="A122" s="568" t="s">
        <v>495</v>
      </c>
    </row>
    <row r="123" spans="1:1" x14ac:dyDescent="0.25">
      <c r="A123" s="567"/>
    </row>
    <row r="124" spans="1:1" x14ac:dyDescent="0.25">
      <c r="A124" s="567"/>
    </row>
    <row r="125" spans="1:1" ht="13" x14ac:dyDescent="0.3">
      <c r="A125" s="568" t="s">
        <v>496</v>
      </c>
    </row>
    <row r="126" spans="1:1" x14ac:dyDescent="0.25">
      <c r="A126" s="567" t="s">
        <v>163</v>
      </c>
    </row>
    <row r="127" spans="1:1" ht="13" x14ac:dyDescent="0.3">
      <c r="A127" s="568" t="s">
        <v>377</v>
      </c>
    </row>
    <row r="128" spans="1:1" ht="16.25" customHeight="1" x14ac:dyDescent="0.3">
      <c r="A128" s="567" t="s">
        <v>497</v>
      </c>
    </row>
    <row r="129" spans="1:8" x14ac:dyDescent="0.25">
      <c r="A129" s="567" t="s">
        <v>304</v>
      </c>
    </row>
    <row r="130" spans="1:8" s="578" customFormat="1" ht="13" x14ac:dyDescent="0.3">
      <c r="A130" s="568"/>
    </row>
    <row r="131" spans="1:8" ht="13" x14ac:dyDescent="0.3">
      <c r="A131" s="568" t="s">
        <v>498</v>
      </c>
      <c r="B131" s="567"/>
      <c r="C131" s="567"/>
      <c r="D131" s="567"/>
      <c r="E131" s="567"/>
      <c r="F131" s="567"/>
      <c r="G131" s="567"/>
      <c r="H131" s="567"/>
    </row>
    <row r="132" spans="1:8" x14ac:dyDescent="0.25">
      <c r="A132" s="567"/>
    </row>
    <row r="133" spans="1:8" ht="13" x14ac:dyDescent="0.3">
      <c r="A133" s="568" t="s">
        <v>499</v>
      </c>
    </row>
    <row r="134" spans="1:8" x14ac:dyDescent="0.25">
      <c r="A134" s="567"/>
    </row>
    <row r="135" spans="1:8" s="576" customFormat="1" ht="13" x14ac:dyDescent="0.3">
      <c r="A135" s="575" t="s">
        <v>500</v>
      </c>
    </row>
    <row r="136" spans="1:8" ht="13" x14ac:dyDescent="0.3">
      <c r="A136" s="568"/>
    </row>
    <row r="137" spans="1:8" ht="13" x14ac:dyDescent="0.3">
      <c r="A137" s="568" t="s">
        <v>501</v>
      </c>
    </row>
    <row r="138" spans="1:8" ht="13" x14ac:dyDescent="0.3">
      <c r="A138" s="568"/>
    </row>
    <row r="139" spans="1:8" ht="13" hidden="1" x14ac:dyDescent="0.3">
      <c r="A139" s="568" t="s">
        <v>502</v>
      </c>
    </row>
    <row r="140" spans="1:8" x14ac:dyDescent="0.25">
      <c r="A140" s="567"/>
    </row>
    <row r="141" spans="1:8" ht="13" x14ac:dyDescent="0.3">
      <c r="A141" s="566" t="s">
        <v>164</v>
      </c>
    </row>
    <row r="142" spans="1:8" x14ac:dyDescent="0.25">
      <c r="A142" s="567"/>
    </row>
    <row r="143" spans="1:8" ht="13" x14ac:dyDescent="0.3">
      <c r="A143" s="568" t="s">
        <v>474</v>
      </c>
    </row>
    <row r="144" spans="1:8" x14ac:dyDescent="0.25">
      <c r="A144" s="567"/>
    </row>
    <row r="145" spans="1:1" ht="13" x14ac:dyDescent="0.3">
      <c r="A145" s="568" t="s">
        <v>503</v>
      </c>
    </row>
    <row r="146" spans="1:1" x14ac:dyDescent="0.25">
      <c r="A146" s="574" t="s">
        <v>234</v>
      </c>
    </row>
    <row r="147" spans="1:1" x14ac:dyDescent="0.25">
      <c r="A147" s="574" t="s">
        <v>235</v>
      </c>
    </row>
    <row r="148" spans="1:1" x14ac:dyDescent="0.25">
      <c r="A148" s="574" t="s">
        <v>198</v>
      </c>
    </row>
    <row r="149" spans="1:1" x14ac:dyDescent="0.25">
      <c r="A149" s="567"/>
    </row>
    <row r="150" spans="1:1" ht="13" x14ac:dyDescent="0.3">
      <c r="A150" s="568" t="s">
        <v>504</v>
      </c>
    </row>
    <row r="151" spans="1:1" ht="13" x14ac:dyDescent="0.3">
      <c r="A151" s="568"/>
    </row>
    <row r="152" spans="1:1" ht="13" x14ac:dyDescent="0.3">
      <c r="A152" s="568" t="s">
        <v>505</v>
      </c>
    </row>
    <row r="153" spans="1:1" ht="13" x14ac:dyDescent="0.3">
      <c r="A153" s="568"/>
    </row>
    <row r="154" spans="1:1" ht="13" x14ac:dyDescent="0.3">
      <c r="A154" s="568" t="s">
        <v>506</v>
      </c>
    </row>
    <row r="155" spans="1:1" ht="13" x14ac:dyDescent="0.3">
      <c r="A155" s="568"/>
    </row>
    <row r="156" spans="1:1" ht="13" x14ac:dyDescent="0.3">
      <c r="A156" s="568" t="s">
        <v>507</v>
      </c>
    </row>
    <row r="157" spans="1:1" ht="13" x14ac:dyDescent="0.3">
      <c r="A157" s="568"/>
    </row>
    <row r="158" spans="1:1" ht="13" x14ac:dyDescent="0.3">
      <c r="A158" s="568" t="s">
        <v>508</v>
      </c>
    </row>
    <row r="159" spans="1:1" ht="13" x14ac:dyDescent="0.3">
      <c r="A159" s="568"/>
    </row>
    <row r="160" spans="1:1" ht="13" x14ac:dyDescent="0.3">
      <c r="A160" s="568" t="s">
        <v>509</v>
      </c>
    </row>
    <row r="161" spans="1:1" x14ac:dyDescent="0.25">
      <c r="A161" s="567" t="s">
        <v>289</v>
      </c>
    </row>
    <row r="162" spans="1:1" ht="15" customHeight="1" x14ac:dyDescent="0.3">
      <c r="A162" s="566" t="s">
        <v>165</v>
      </c>
    </row>
    <row r="163" spans="1:1" x14ac:dyDescent="0.25">
      <c r="A163" s="567"/>
    </row>
    <row r="164" spans="1:1" ht="13" x14ac:dyDescent="0.3">
      <c r="A164" s="568" t="s">
        <v>474</v>
      </c>
    </row>
    <row r="165" spans="1:1" x14ac:dyDescent="0.25">
      <c r="A165" s="567"/>
    </row>
    <row r="166" spans="1:1" ht="13" x14ac:dyDescent="0.3">
      <c r="A166" s="568" t="s">
        <v>510</v>
      </c>
    </row>
    <row r="167" spans="1:1" x14ac:dyDescent="0.25">
      <c r="A167" s="567" t="s">
        <v>166</v>
      </c>
    </row>
    <row r="168" spans="1:1" x14ac:dyDescent="0.25">
      <c r="A168" s="567"/>
    </row>
    <row r="169" spans="1:1" ht="13" x14ac:dyDescent="0.3">
      <c r="A169" s="568" t="s">
        <v>511</v>
      </c>
    </row>
    <row r="170" spans="1:1" ht="13" x14ac:dyDescent="0.3">
      <c r="A170" s="568"/>
    </row>
    <row r="171" spans="1:1" ht="13" x14ac:dyDescent="0.3">
      <c r="A171" s="568" t="s">
        <v>512</v>
      </c>
    </row>
    <row r="172" spans="1:1" ht="13" x14ac:dyDescent="0.3">
      <c r="A172" s="568"/>
    </row>
    <row r="173" spans="1:1" ht="13" x14ac:dyDescent="0.3">
      <c r="A173" s="568" t="s">
        <v>513</v>
      </c>
    </row>
    <row r="174" spans="1:1" ht="13" x14ac:dyDescent="0.3">
      <c r="A174" s="568"/>
    </row>
    <row r="175" spans="1:1" ht="13" x14ac:dyDescent="0.3">
      <c r="A175" s="568" t="s">
        <v>514</v>
      </c>
    </row>
    <row r="176" spans="1:1" x14ac:dyDescent="0.25">
      <c r="A176" s="567"/>
    </row>
    <row r="177" spans="1:1" ht="13" x14ac:dyDescent="0.3">
      <c r="A177" s="566" t="s">
        <v>167</v>
      </c>
    </row>
    <row r="178" spans="1:1" x14ac:dyDescent="0.25">
      <c r="A178" s="567"/>
    </row>
    <row r="179" spans="1:1" ht="13" x14ac:dyDescent="0.3">
      <c r="A179" s="568" t="s">
        <v>474</v>
      </c>
    </row>
    <row r="180" spans="1:1" x14ac:dyDescent="0.25">
      <c r="A180" s="567"/>
    </row>
    <row r="181" spans="1:1" ht="13" x14ac:dyDescent="0.3">
      <c r="A181" s="568" t="s">
        <v>515</v>
      </c>
    </row>
    <row r="182" spans="1:1" x14ac:dyDescent="0.25">
      <c r="A182" s="567" t="s">
        <v>168</v>
      </c>
    </row>
    <row r="183" spans="1:1" x14ac:dyDescent="0.25">
      <c r="A183" s="567"/>
    </row>
    <row r="184" spans="1:1" ht="13" x14ac:dyDescent="0.3">
      <c r="A184" s="568" t="s">
        <v>516</v>
      </c>
    </row>
    <row r="185" spans="1:1" ht="13" x14ac:dyDescent="0.3">
      <c r="A185" s="568"/>
    </row>
    <row r="186" spans="1:1" ht="13" x14ac:dyDescent="0.3">
      <c r="A186" s="568" t="s">
        <v>512</v>
      </c>
    </row>
    <row r="187" spans="1:1" ht="13" x14ac:dyDescent="0.3">
      <c r="A187" s="568"/>
    </row>
    <row r="188" spans="1:1" ht="13" x14ac:dyDescent="0.3">
      <c r="A188" s="568" t="s">
        <v>517</v>
      </c>
    </row>
    <row r="189" spans="1:1" ht="13" x14ac:dyDescent="0.3">
      <c r="A189" s="568"/>
    </row>
    <row r="190" spans="1:1" ht="13" x14ac:dyDescent="0.3">
      <c r="A190" s="568" t="s">
        <v>518</v>
      </c>
    </row>
    <row r="191" spans="1:1" x14ac:dyDescent="0.25">
      <c r="A191" s="567"/>
    </row>
    <row r="192" spans="1:1" ht="13" x14ac:dyDescent="0.3">
      <c r="A192" s="568" t="s">
        <v>519</v>
      </c>
    </row>
    <row r="193" spans="1:1" x14ac:dyDescent="0.25">
      <c r="A193" s="567" t="s">
        <v>178</v>
      </c>
    </row>
    <row r="194" spans="1:1" x14ac:dyDescent="0.25">
      <c r="A194" s="567" t="s">
        <v>179</v>
      </c>
    </row>
    <row r="195" spans="1:1" x14ac:dyDescent="0.25">
      <c r="A195" s="567" t="s">
        <v>180</v>
      </c>
    </row>
    <row r="196" spans="1:1" x14ac:dyDescent="0.25">
      <c r="A196" s="567" t="s">
        <v>181</v>
      </c>
    </row>
    <row r="197" spans="1:1" x14ac:dyDescent="0.25">
      <c r="A197" s="567"/>
    </row>
    <row r="198" spans="1:1" ht="13" x14ac:dyDescent="0.3">
      <c r="A198" s="568" t="s">
        <v>520</v>
      </c>
    </row>
    <row r="199" spans="1:1" ht="13" x14ac:dyDescent="0.3">
      <c r="A199" s="568"/>
    </row>
    <row r="200" spans="1:1" ht="13" x14ac:dyDescent="0.3">
      <c r="A200" s="568" t="s">
        <v>521</v>
      </c>
    </row>
    <row r="201" spans="1:1" ht="13" x14ac:dyDescent="0.3">
      <c r="A201" s="568"/>
    </row>
    <row r="202" spans="1:1" ht="13" x14ac:dyDescent="0.3">
      <c r="A202" s="568" t="s">
        <v>522</v>
      </c>
    </row>
    <row r="203" spans="1:1" ht="13" x14ac:dyDescent="0.3">
      <c r="A203" s="568"/>
    </row>
    <row r="204" spans="1:1" ht="13" x14ac:dyDescent="0.3">
      <c r="A204" s="568" t="s">
        <v>507</v>
      </c>
    </row>
    <row r="205" spans="1:1" ht="13" x14ac:dyDescent="0.3">
      <c r="A205" s="568"/>
    </row>
    <row r="206" spans="1:1" ht="13" x14ac:dyDescent="0.3">
      <c r="A206" s="568" t="s">
        <v>523</v>
      </c>
    </row>
    <row r="207" spans="1:1" ht="13" x14ac:dyDescent="0.3">
      <c r="A207" s="568"/>
    </row>
    <row r="208" spans="1:1" ht="13" x14ac:dyDescent="0.3">
      <c r="A208" s="568" t="s">
        <v>524</v>
      </c>
    </row>
    <row r="209" spans="1:1" ht="13" x14ac:dyDescent="0.3">
      <c r="A209" s="568"/>
    </row>
    <row r="210" spans="1:1" ht="13" x14ac:dyDescent="0.3">
      <c r="A210" s="568" t="s">
        <v>525</v>
      </c>
    </row>
    <row r="211" spans="1:1" x14ac:dyDescent="0.25">
      <c r="A211" s="567" t="s">
        <v>251</v>
      </c>
    </row>
    <row r="212" spans="1:1" ht="18.75" customHeight="1" x14ac:dyDescent="0.3">
      <c r="A212" s="566" t="s">
        <v>169</v>
      </c>
    </row>
    <row r="213" spans="1:1" x14ac:dyDescent="0.25">
      <c r="A213" s="567"/>
    </row>
    <row r="214" spans="1:1" ht="13" x14ac:dyDescent="0.3">
      <c r="A214" s="568" t="s">
        <v>474</v>
      </c>
    </row>
    <row r="215" spans="1:1" x14ac:dyDescent="0.25">
      <c r="A215" s="567"/>
    </row>
    <row r="216" spans="1:1" ht="13" x14ac:dyDescent="0.3">
      <c r="A216" s="568" t="s">
        <v>182</v>
      </c>
    </row>
    <row r="217" spans="1:1" ht="13" x14ac:dyDescent="0.3">
      <c r="A217" s="568" t="s">
        <v>183</v>
      </c>
    </row>
    <row r="218" spans="1:1" ht="13" x14ac:dyDescent="0.3">
      <c r="A218" s="568" t="s">
        <v>184</v>
      </c>
    </row>
    <row r="219" spans="1:1" x14ac:dyDescent="0.25">
      <c r="A219" s="567"/>
    </row>
    <row r="220" spans="1:1" x14ac:dyDescent="0.25">
      <c r="A220" s="567" t="s">
        <v>170</v>
      </c>
    </row>
    <row r="221" spans="1:1" x14ac:dyDescent="0.25">
      <c r="A221" s="567" t="s">
        <v>171</v>
      </c>
    </row>
    <row r="222" spans="1:1" x14ac:dyDescent="0.25">
      <c r="A222" s="567" t="s">
        <v>172</v>
      </c>
    </row>
    <row r="223" spans="1:1" x14ac:dyDescent="0.25">
      <c r="A223" s="567"/>
    </row>
    <row r="224" spans="1:1" ht="13" x14ac:dyDescent="0.3">
      <c r="A224" s="572" t="s">
        <v>526</v>
      </c>
    </row>
    <row r="225" spans="1:1" x14ac:dyDescent="0.25">
      <c r="A225" s="567" t="s">
        <v>229</v>
      </c>
    </row>
    <row r="226" spans="1:1" x14ac:dyDescent="0.25">
      <c r="A226" s="567"/>
    </row>
    <row r="227" spans="1:1" ht="13" x14ac:dyDescent="0.3">
      <c r="A227" s="566" t="s">
        <v>173</v>
      </c>
    </row>
    <row r="228" spans="1:1" ht="13" x14ac:dyDescent="0.3">
      <c r="A228" s="566"/>
    </row>
    <row r="229" spans="1:1" ht="13" x14ac:dyDescent="0.3">
      <c r="A229" s="568" t="s">
        <v>527</v>
      </c>
    </row>
    <row r="230" spans="1:1" ht="13" x14ac:dyDescent="0.3">
      <c r="A230" s="568"/>
    </row>
    <row r="231" spans="1:1" ht="13" x14ac:dyDescent="0.3">
      <c r="A231" s="568" t="s">
        <v>528</v>
      </c>
    </row>
    <row r="232" spans="1:1" ht="13" x14ac:dyDescent="0.3">
      <c r="A232" s="568"/>
    </row>
    <row r="233" spans="1:1" ht="13" x14ac:dyDescent="0.3">
      <c r="A233" s="568" t="s">
        <v>529</v>
      </c>
    </row>
    <row r="234" spans="1:1" ht="13" x14ac:dyDescent="0.3">
      <c r="A234" s="568"/>
    </row>
    <row r="235" spans="1:1" ht="13" x14ac:dyDescent="0.3">
      <c r="A235" s="568" t="s">
        <v>530</v>
      </c>
    </row>
    <row r="236" spans="1:1" ht="13" x14ac:dyDescent="0.3">
      <c r="A236" s="568"/>
    </row>
    <row r="237" spans="1:1" ht="13" x14ac:dyDescent="0.3">
      <c r="A237" s="568" t="s">
        <v>531</v>
      </c>
    </row>
    <row r="238" spans="1:1" x14ac:dyDescent="0.25">
      <c r="A238" s="567" t="s">
        <v>249</v>
      </c>
    </row>
    <row r="239" spans="1:1" x14ac:dyDescent="0.25">
      <c r="A239" s="567"/>
    </row>
    <row r="240" spans="1:1" ht="15" customHeight="1" x14ac:dyDescent="0.3">
      <c r="A240" s="568" t="s">
        <v>532</v>
      </c>
    </row>
    <row r="241" spans="1:1" x14ac:dyDescent="0.25">
      <c r="A241" s="567"/>
    </row>
    <row r="242" spans="1:1" ht="13" x14ac:dyDescent="0.3">
      <c r="A242" s="568" t="s">
        <v>533</v>
      </c>
    </row>
    <row r="243" spans="1:1" x14ac:dyDescent="0.25">
      <c r="A243" s="567"/>
    </row>
    <row r="244" spans="1:1" ht="13" x14ac:dyDescent="0.3">
      <c r="A244" s="566" t="s">
        <v>174</v>
      </c>
    </row>
    <row r="245" spans="1:1" ht="13" x14ac:dyDescent="0.3">
      <c r="A245" s="566"/>
    </row>
    <row r="246" spans="1:1" ht="13" x14ac:dyDescent="0.3">
      <c r="A246" s="568" t="s">
        <v>534</v>
      </c>
    </row>
    <row r="247" spans="1:1" ht="13" x14ac:dyDescent="0.3">
      <c r="A247" s="568"/>
    </row>
    <row r="248" spans="1:1" ht="13" x14ac:dyDescent="0.3">
      <c r="A248" s="568" t="s">
        <v>535</v>
      </c>
    </row>
    <row r="249" spans="1:1" ht="13" x14ac:dyDescent="0.3">
      <c r="A249" s="568"/>
    </row>
    <row r="250" spans="1:1" ht="13" x14ac:dyDescent="0.3">
      <c r="A250" s="568" t="s">
        <v>536</v>
      </c>
    </row>
    <row r="251" spans="1:1" ht="13" x14ac:dyDescent="0.3">
      <c r="A251" s="568"/>
    </row>
    <row r="252" spans="1:1" ht="13" x14ac:dyDescent="0.3">
      <c r="A252" s="568" t="s">
        <v>537</v>
      </c>
    </row>
    <row r="253" spans="1:1" ht="13" x14ac:dyDescent="0.3">
      <c r="A253" s="568"/>
    </row>
    <row r="254" spans="1:1" ht="13" x14ac:dyDescent="0.3">
      <c r="A254" s="568" t="s">
        <v>538</v>
      </c>
    </row>
    <row r="255" spans="1:1" x14ac:dyDescent="0.25">
      <c r="A255" s="567" t="s">
        <v>300</v>
      </c>
    </row>
    <row r="256" spans="1:1" ht="15.75" customHeight="1" x14ac:dyDescent="0.3">
      <c r="A256" s="568" t="s">
        <v>539</v>
      </c>
    </row>
    <row r="257" spans="1:8" ht="13" x14ac:dyDescent="0.3">
      <c r="A257" s="568"/>
    </row>
    <row r="258" spans="1:8" ht="13" x14ac:dyDescent="0.3">
      <c r="A258" s="568" t="s">
        <v>540</v>
      </c>
    </row>
    <row r="259" spans="1:8" ht="13" x14ac:dyDescent="0.3">
      <c r="A259" s="568"/>
    </row>
    <row r="260" spans="1:8" ht="13" x14ac:dyDescent="0.3">
      <c r="A260" s="566" t="s">
        <v>175</v>
      </c>
    </row>
    <row r="261" spans="1:8" x14ac:dyDescent="0.25">
      <c r="A261" s="567" t="s">
        <v>297</v>
      </c>
    </row>
    <row r="262" spans="1:8" x14ac:dyDescent="0.25">
      <c r="A262" s="567" t="s">
        <v>298</v>
      </c>
    </row>
    <row r="263" spans="1:8" x14ac:dyDescent="0.25">
      <c r="A263" s="567" t="s">
        <v>299</v>
      </c>
    </row>
    <row r="264" spans="1:8" x14ac:dyDescent="0.25">
      <c r="A264" s="574"/>
      <c r="B264" s="567"/>
      <c r="C264" s="567"/>
      <c r="D264" s="567"/>
      <c r="E264" s="567"/>
      <c r="F264" s="567"/>
      <c r="G264" s="567"/>
      <c r="H264" s="567"/>
    </row>
    <row r="265" spans="1:8" x14ac:dyDescent="0.25">
      <c r="A265" s="567"/>
    </row>
    <row r="266" spans="1:8" x14ac:dyDescent="0.25">
      <c r="A266" s="567"/>
    </row>
    <row r="267" spans="1:8" x14ac:dyDescent="0.25">
      <c r="A267" s="567"/>
    </row>
  </sheetData>
  <pageMargins left="0.25" right="0.25" top="0.5" bottom="0.5" header="0.5" footer="0.25"/>
  <pageSetup scale="72" orientation="portrait" r:id="rId1"/>
  <headerFooter alignWithMargins="0">
    <oddFooter>&amp;L&amp;Z&amp;F 
- &amp;A&amp;R&amp;P of &amp;N,   &amp;D,  &amp;T</oddFooter>
  </headerFooter>
  <rowBreaks count="4" manualBreakCount="4">
    <brk id="64" man="1"/>
    <brk id="99" man="1"/>
    <brk id="161" man="1"/>
    <brk id="2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7"/>
  <sheetViews>
    <sheetView topLeftCell="A7" zoomScaleNormal="100" zoomScaleSheetLayoutView="100" workbookViewId="0">
      <selection activeCell="B22" sqref="B22:G22"/>
    </sheetView>
  </sheetViews>
  <sheetFormatPr defaultColWidth="12.875" defaultRowHeight="14" x14ac:dyDescent="0.3"/>
  <cols>
    <col min="1" max="1" width="2.375" style="30" customWidth="1"/>
    <col min="2" max="2" width="39.375" style="30" customWidth="1"/>
    <col min="3" max="3" width="15.875" style="30" customWidth="1"/>
    <col min="4" max="4" width="52.375" style="30" customWidth="1"/>
    <col min="5" max="5" width="16.875" style="30" customWidth="1"/>
    <col min="6" max="6" width="30.875" style="30" customWidth="1"/>
    <col min="7" max="7" width="34.375" style="30" customWidth="1"/>
    <col min="8" max="16384" width="12.875" style="30"/>
  </cols>
  <sheetData>
    <row r="1" spans="2:7" ht="10.25" customHeight="1" x14ac:dyDescent="0.3">
      <c r="B1" s="29" t="s">
        <v>256</v>
      </c>
    </row>
    <row r="2" spans="2:7" ht="10.25" customHeight="1" x14ac:dyDescent="0.3">
      <c r="B2" s="29" t="s">
        <v>257</v>
      </c>
    </row>
    <row r="3" spans="2:7" ht="10.25" customHeight="1" x14ac:dyDescent="0.3">
      <c r="B3" s="31" t="s">
        <v>252</v>
      </c>
      <c r="C3" s="32"/>
      <c r="D3" s="32"/>
      <c r="E3" s="32"/>
      <c r="F3" s="33"/>
      <c r="G3" s="34" t="s">
        <v>258</v>
      </c>
    </row>
    <row r="5" spans="2:7" ht="15" x14ac:dyDescent="0.3">
      <c r="B5" s="633" t="s">
        <v>255</v>
      </c>
      <c r="C5" s="633"/>
      <c r="D5" s="634"/>
      <c r="E5" s="634"/>
      <c r="F5" s="634"/>
    </row>
    <row r="6" spans="2:7" ht="15" x14ac:dyDescent="0.3">
      <c r="D6" s="35" t="s">
        <v>259</v>
      </c>
      <c r="E6" s="36"/>
      <c r="F6" s="37"/>
    </row>
    <row r="7" spans="2:7" ht="19.5" customHeight="1" x14ac:dyDescent="0.3">
      <c r="D7" s="38" t="s">
        <v>260</v>
      </c>
      <c r="E7" s="39"/>
      <c r="F7" s="39"/>
    </row>
    <row r="8" spans="2:7" ht="21" customHeight="1" x14ac:dyDescent="0.35">
      <c r="D8" s="38" t="s">
        <v>280</v>
      </c>
      <c r="E8" s="40" t="str">
        <f>RIGHT(summary!A4,7)</f>
        <v>2019-20</v>
      </c>
    </row>
    <row r="9" spans="2:7" ht="26.25" customHeight="1" x14ac:dyDescent="0.35">
      <c r="B9" s="41"/>
      <c r="C9" s="41"/>
      <c r="D9" s="41"/>
      <c r="E9" s="41"/>
      <c r="F9" s="41"/>
    </row>
    <row r="10" spans="2:7" s="43" customFormat="1" ht="15" customHeight="1" x14ac:dyDescent="0.35">
      <c r="B10" s="632" t="s">
        <v>261</v>
      </c>
      <c r="C10" s="632"/>
      <c r="D10" s="632"/>
      <c r="E10" s="632"/>
      <c r="F10" s="632"/>
      <c r="G10" s="632"/>
    </row>
    <row r="11" spans="2:7" s="43" customFormat="1" ht="15" customHeight="1" x14ac:dyDescent="0.35">
      <c r="B11" s="632" t="s">
        <v>262</v>
      </c>
      <c r="C11" s="632"/>
      <c r="D11" s="632"/>
      <c r="E11" s="632"/>
      <c r="F11" s="632"/>
      <c r="G11" s="632"/>
    </row>
    <row r="12" spans="2:7" s="43" customFormat="1" ht="15" customHeight="1" x14ac:dyDescent="0.35">
      <c r="B12" s="632" t="s">
        <v>263</v>
      </c>
      <c r="C12" s="632"/>
      <c r="D12" s="632"/>
      <c r="E12" s="632"/>
      <c r="F12" s="632"/>
      <c r="G12" s="632"/>
    </row>
    <row r="13" spans="2:7" s="43" customFormat="1" ht="15" customHeight="1" x14ac:dyDescent="0.35">
      <c r="B13" s="632" t="s">
        <v>264</v>
      </c>
      <c r="C13" s="632"/>
      <c r="D13" s="632"/>
      <c r="E13" s="632"/>
      <c r="F13" s="632"/>
      <c r="G13" s="632"/>
    </row>
    <row r="14" spans="2:7" s="43" customFormat="1" ht="15" customHeight="1" x14ac:dyDescent="0.35">
      <c r="B14" s="42"/>
      <c r="C14" s="44"/>
      <c r="D14" s="45"/>
      <c r="E14" s="45"/>
      <c r="F14" s="45"/>
    </row>
    <row r="15" spans="2:7" s="43" customFormat="1" ht="15" customHeight="1" x14ac:dyDescent="0.35">
      <c r="B15" s="632" t="s">
        <v>265</v>
      </c>
      <c r="C15" s="632"/>
      <c r="D15" s="632"/>
      <c r="E15" s="632"/>
      <c r="F15" s="632"/>
      <c r="G15" s="46">
        <v>44012</v>
      </c>
    </row>
    <row r="16" spans="2:7" s="43" customFormat="1" ht="15" customHeight="1" x14ac:dyDescent="0.35">
      <c r="B16" s="632" t="s">
        <v>266</v>
      </c>
      <c r="C16" s="632"/>
      <c r="D16" s="632"/>
      <c r="E16" s="632"/>
      <c r="F16" s="632"/>
      <c r="G16" s="632"/>
    </row>
    <row r="17" spans="2:7" s="43" customFormat="1" ht="15" customHeight="1" x14ac:dyDescent="0.35">
      <c r="B17" s="635" t="s">
        <v>267</v>
      </c>
      <c r="C17" s="635"/>
      <c r="D17" s="635"/>
      <c r="E17" s="635"/>
      <c r="F17" s="635"/>
      <c r="G17" s="635"/>
    </row>
    <row r="18" spans="2:7" s="43" customFormat="1" ht="15" customHeight="1" x14ac:dyDescent="0.35">
      <c r="B18" s="42"/>
      <c r="C18" s="44"/>
      <c r="D18" s="45"/>
      <c r="E18" s="45"/>
      <c r="F18" s="45"/>
    </row>
    <row r="19" spans="2:7" s="43" customFormat="1" ht="15" customHeight="1" x14ac:dyDescent="0.35">
      <c r="B19" s="632" t="s">
        <v>268</v>
      </c>
      <c r="C19" s="632"/>
      <c r="D19" s="632"/>
      <c r="E19" s="632"/>
      <c r="F19" s="632"/>
      <c r="G19" s="632"/>
    </row>
    <row r="20" spans="2:7" s="43" customFormat="1" ht="15" customHeight="1" x14ac:dyDescent="0.35">
      <c r="B20" s="635" t="s">
        <v>269</v>
      </c>
      <c r="C20" s="635"/>
      <c r="D20" s="635"/>
      <c r="E20" s="635"/>
      <c r="F20" s="635"/>
      <c r="G20" s="635"/>
    </row>
    <row r="21" spans="2:7" s="43" customFormat="1" ht="10.5" customHeight="1" x14ac:dyDescent="0.35">
      <c r="B21" s="44"/>
      <c r="C21" s="44"/>
      <c r="D21" s="45"/>
      <c r="E21" s="45"/>
      <c r="F21" s="45"/>
    </row>
    <row r="22" spans="2:7" s="43" customFormat="1" ht="15" customHeight="1" x14ac:dyDescent="0.35">
      <c r="B22" s="632" t="s">
        <v>270</v>
      </c>
      <c r="C22" s="632"/>
      <c r="D22" s="632"/>
      <c r="E22" s="632"/>
      <c r="F22" s="632"/>
      <c r="G22" s="632"/>
    </row>
    <row r="23" spans="2:7" s="43" customFormat="1" ht="15" customHeight="1" x14ac:dyDescent="0.35">
      <c r="B23" s="632" t="s">
        <v>271</v>
      </c>
      <c r="C23" s="632"/>
      <c r="D23" s="632"/>
      <c r="E23" s="632"/>
      <c r="F23" s="632"/>
      <c r="G23" s="632"/>
    </row>
    <row r="24" spans="2:7" ht="44.25" customHeight="1" x14ac:dyDescent="0.3">
      <c r="B24" s="636" t="str">
        <f>IF(summary!C14="", "", summary!C14)</f>
        <v>ABC Health Services</v>
      </c>
      <c r="C24" s="636"/>
      <c r="D24" s="636"/>
      <c r="F24" s="638" t="str">
        <f>+summary!L16</f>
        <v>196920</v>
      </c>
      <c r="G24" s="638"/>
    </row>
    <row r="25" spans="2:7" ht="17.25" customHeight="1" x14ac:dyDescent="0.3">
      <c r="B25" s="47" t="s">
        <v>272</v>
      </c>
      <c r="C25" s="43"/>
      <c r="D25" s="43"/>
      <c r="E25" s="43"/>
      <c r="F25" s="47" t="s">
        <v>273</v>
      </c>
      <c r="G25" s="43"/>
    </row>
    <row r="26" spans="2:7" ht="34.5" customHeight="1" x14ac:dyDescent="0.3">
      <c r="B26" s="43"/>
      <c r="C26" s="43"/>
      <c r="D26" s="43"/>
      <c r="E26" s="54" t="s">
        <v>274</v>
      </c>
      <c r="F26" s="636"/>
      <c r="G26" s="636"/>
    </row>
    <row r="27" spans="2:7" ht="16.5" customHeight="1" x14ac:dyDescent="0.3">
      <c r="F27" s="49" t="s">
        <v>275</v>
      </c>
    </row>
    <row r="28" spans="2:7" ht="34.5" customHeight="1" x14ac:dyDescent="0.3">
      <c r="E28" s="54" t="s">
        <v>276</v>
      </c>
      <c r="F28" s="636" t="str">
        <f>IF(summary!C17="", "",summary!C17)</f>
        <v>Albert Smith</v>
      </c>
      <c r="G28" s="636"/>
    </row>
    <row r="29" spans="2:7" ht="16.5" customHeight="1" x14ac:dyDescent="0.3">
      <c r="F29" s="47" t="s">
        <v>277</v>
      </c>
    </row>
    <row r="30" spans="2:7" ht="34.5" customHeight="1" x14ac:dyDescent="0.3">
      <c r="E30" s="54" t="s">
        <v>276</v>
      </c>
      <c r="F30" s="639" t="str">
        <f>+summary!G17</f>
        <v>CEO</v>
      </c>
      <c r="G30" s="636"/>
    </row>
    <row r="31" spans="2:7" ht="16.5" customHeight="1" x14ac:dyDescent="0.3">
      <c r="F31" s="43" t="s">
        <v>254</v>
      </c>
    </row>
    <row r="32" spans="2:7" ht="34.5" customHeight="1" x14ac:dyDescent="0.3">
      <c r="E32" s="54" t="s">
        <v>276</v>
      </c>
      <c r="F32" s="640">
        <f ca="1">IF(summary!I17="", "", summary!I17)</f>
        <v>44412</v>
      </c>
      <c r="G32" s="640"/>
    </row>
    <row r="33" spans="1:7" ht="16.5" customHeight="1" x14ac:dyDescent="0.3">
      <c r="F33" s="30" t="s">
        <v>32</v>
      </c>
    </row>
    <row r="34" spans="1:7" ht="51" customHeight="1" x14ac:dyDescent="0.3">
      <c r="B34" s="636" t="str">
        <f>IF(summary!C19="", "", summary!C19)</f>
        <v>Lucy Lopez</v>
      </c>
      <c r="C34" s="636"/>
      <c r="D34" s="636"/>
      <c r="E34" s="48"/>
      <c r="F34" s="637">
        <f>IF(summary!I19="", "", summary!I19)</f>
        <v>6268881111</v>
      </c>
      <c r="G34" s="637"/>
    </row>
    <row r="35" spans="1:7" s="50" customFormat="1" ht="18.75" customHeight="1" x14ac:dyDescent="0.3">
      <c r="B35" s="51" t="s">
        <v>278</v>
      </c>
      <c r="F35" s="51" t="s">
        <v>279</v>
      </c>
    </row>
    <row r="36" spans="1:7" ht="3.75" customHeight="1" thickBot="1" x14ac:dyDescent="0.35">
      <c r="A36" s="43"/>
      <c r="B36" s="52"/>
      <c r="C36" s="52"/>
      <c r="D36" s="52"/>
      <c r="E36" s="52"/>
      <c r="F36" s="52"/>
      <c r="G36" s="52"/>
    </row>
    <row r="37" spans="1:7" ht="18" customHeight="1" x14ac:dyDescent="0.3">
      <c r="B37" s="53" t="s">
        <v>381</v>
      </c>
    </row>
  </sheetData>
  <mergeCells count="20">
    <mergeCell ref="B34:D34"/>
    <mergeCell ref="F34:G34"/>
    <mergeCell ref="B24:D24"/>
    <mergeCell ref="F24:G24"/>
    <mergeCell ref="F26:G26"/>
    <mergeCell ref="F28:G28"/>
    <mergeCell ref="F30:G30"/>
    <mergeCell ref="F32:G32"/>
    <mergeCell ref="B23:G23"/>
    <mergeCell ref="B5:F5"/>
    <mergeCell ref="B10:G10"/>
    <mergeCell ref="B11:G11"/>
    <mergeCell ref="B12:G12"/>
    <mergeCell ref="B13:G13"/>
    <mergeCell ref="B15:F15"/>
    <mergeCell ref="B16:G16"/>
    <mergeCell ref="B17:G17"/>
    <mergeCell ref="B19:G19"/>
    <mergeCell ref="B20:G20"/>
    <mergeCell ref="B22:G22"/>
  </mergeCells>
  <printOptions horizontalCentered="1"/>
  <pageMargins left="0.3" right="0.3" top="0.5" bottom="0.75" header="0.5" footer="0.25"/>
  <pageSetup scale="76" fitToHeight="0" orientation="portrait" r:id="rId1"/>
  <headerFooter alignWithMargins="0">
    <oddFooter>&amp;L&amp;Z &amp;F
- &amp;A&amp;R&amp;6P &amp;P/&amp;N, 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1:M40"/>
  <sheetViews>
    <sheetView defaultGridColor="0" colorId="22" zoomScale="70" zoomScaleNormal="70" zoomScaleSheetLayoutView="75" workbookViewId="0">
      <pane xSplit="3" ySplit="17" topLeftCell="D18" activePane="bottomRight" state="frozen"/>
      <selection activeCell="E17" sqref="E17"/>
      <selection pane="topRight" activeCell="E17" sqref="E17"/>
      <selection pane="bottomLeft" activeCell="E17" sqref="E17"/>
      <selection pane="bottomRight" activeCell="H20" sqref="H20"/>
    </sheetView>
  </sheetViews>
  <sheetFormatPr defaultColWidth="7.125" defaultRowHeight="12.5" x14ac:dyDescent="0.25"/>
  <cols>
    <col min="1" max="1" width="4" style="67" customWidth="1"/>
    <col min="2" max="2" width="43.125" style="67" customWidth="1"/>
    <col min="3" max="3" width="18" style="67" customWidth="1"/>
    <col min="4" max="4" width="18.375" style="67" customWidth="1"/>
    <col min="5" max="5" width="16.75" style="67" customWidth="1"/>
    <col min="6" max="7" width="16.125" style="67" customWidth="1"/>
    <col min="8" max="8" width="19.875" style="67" customWidth="1"/>
    <col min="9" max="9" width="23.875" style="67" customWidth="1"/>
    <col min="10" max="10" width="19.875" style="67" customWidth="1"/>
    <col min="11" max="11" width="18.375" style="67" customWidth="1"/>
    <col min="12" max="12" width="16.125" style="67" customWidth="1"/>
    <col min="13" max="16384" width="7.125" style="67"/>
  </cols>
  <sheetData>
    <row r="1" spans="1:13" ht="13" x14ac:dyDescent="0.3">
      <c r="D1" s="659" t="s">
        <v>199</v>
      </c>
      <c r="E1" s="659"/>
      <c r="F1" s="659"/>
      <c r="G1" s="659"/>
      <c r="H1" s="250"/>
      <c r="I1" s="250"/>
      <c r="J1" s="658" t="s">
        <v>72</v>
      </c>
      <c r="K1" s="658"/>
    </row>
    <row r="2" spans="1:13" ht="13" x14ac:dyDescent="0.3">
      <c r="D2" s="659" t="str">
        <f>summary!A2</f>
        <v>SUBSTANCE ABUSE PREVENTION AND CONTROL</v>
      </c>
      <c r="E2" s="659"/>
      <c r="F2" s="659"/>
      <c r="G2" s="659"/>
      <c r="H2" s="250"/>
      <c r="I2" s="250"/>
      <c r="J2" s="250" t="s">
        <v>185</v>
      </c>
      <c r="K2" s="250"/>
    </row>
    <row r="3" spans="1:13" ht="13" x14ac:dyDescent="0.3">
      <c r="A3" s="70"/>
      <c r="B3" s="70"/>
      <c r="C3" s="68"/>
      <c r="D3" s="659" t="s">
        <v>0</v>
      </c>
      <c r="E3" s="659"/>
      <c r="F3" s="659"/>
      <c r="G3" s="659"/>
      <c r="H3" s="250"/>
      <c r="I3" s="250"/>
      <c r="J3" s="251" t="s">
        <v>188</v>
      </c>
      <c r="K3" s="252"/>
    </row>
    <row r="4" spans="1:13" ht="13" x14ac:dyDescent="0.3">
      <c r="A4" s="253"/>
      <c r="B4" s="70"/>
      <c r="C4" s="68"/>
      <c r="D4" s="660" t="str">
        <f>summary!A4</f>
        <v>FISCAL YEAR 2019-20</v>
      </c>
      <c r="E4" s="660"/>
      <c r="F4" s="660"/>
      <c r="G4" s="660"/>
      <c r="H4" s="250"/>
      <c r="I4" s="250"/>
    </row>
    <row r="5" spans="1:13" x14ac:dyDescent="0.25">
      <c r="A5" s="70"/>
      <c r="B5" s="70"/>
      <c r="C5" s="68"/>
      <c r="L5" s="254" t="s">
        <v>144</v>
      </c>
    </row>
    <row r="6" spans="1:13" ht="13" x14ac:dyDescent="0.3">
      <c r="A6" s="70"/>
      <c r="B6" s="70"/>
      <c r="C6" s="68"/>
      <c r="D6" s="661" t="s">
        <v>33</v>
      </c>
      <c r="E6" s="661"/>
      <c r="F6" s="661"/>
      <c r="G6" s="661"/>
      <c r="H6" s="255"/>
      <c r="I6" s="255"/>
      <c r="L6" s="256"/>
    </row>
    <row r="7" spans="1:13" x14ac:dyDescent="0.25">
      <c r="A7" s="70"/>
      <c r="B7" s="70"/>
      <c r="C7" s="68"/>
    </row>
    <row r="9" spans="1:13" ht="15" customHeight="1" x14ac:dyDescent="0.3">
      <c r="A9" s="142"/>
      <c r="B9" s="662" t="str">
        <f>summary!C14</f>
        <v>ABC Health Services</v>
      </c>
      <c r="C9" s="662"/>
      <c r="D9" s="662"/>
      <c r="E9" s="143"/>
      <c r="F9" s="143"/>
      <c r="G9" s="657" t="str">
        <f>summary!L17</f>
        <v>Prevention CPS</v>
      </c>
      <c r="H9" s="657"/>
      <c r="I9" s="257"/>
      <c r="J9" s="91">
        <f ca="1">TODAY()</f>
        <v>44412</v>
      </c>
    </row>
    <row r="10" spans="1:13" x14ac:dyDescent="0.25">
      <c r="B10" s="645" t="s">
        <v>74</v>
      </c>
      <c r="C10" s="645"/>
      <c r="D10" s="645"/>
      <c r="E10" s="68"/>
      <c r="F10" s="68"/>
      <c r="G10" s="646" t="s">
        <v>90</v>
      </c>
      <c r="H10" s="646"/>
      <c r="J10" s="258" t="s">
        <v>32</v>
      </c>
    </row>
    <row r="11" spans="1:13" x14ac:dyDescent="0.25">
      <c r="M11" s="259"/>
    </row>
    <row r="13" spans="1:13" x14ac:dyDescent="0.25">
      <c r="B13" s="260" t="s">
        <v>34</v>
      </c>
      <c r="C13" s="261"/>
      <c r="D13" s="262" t="s">
        <v>35</v>
      </c>
      <c r="E13" s="262" t="s">
        <v>36</v>
      </c>
      <c r="F13" s="263" t="s">
        <v>37</v>
      </c>
      <c r="G13" s="264" t="s">
        <v>38</v>
      </c>
      <c r="H13" s="265" t="s">
        <v>39</v>
      </c>
      <c r="I13" s="266" t="s">
        <v>40</v>
      </c>
      <c r="J13" s="266" t="s">
        <v>41</v>
      </c>
      <c r="K13" s="266" t="s">
        <v>42</v>
      </c>
    </row>
    <row r="14" spans="1:13" ht="13" x14ac:dyDescent="0.3">
      <c r="B14" s="649" t="s">
        <v>136</v>
      </c>
      <c r="C14" s="650"/>
      <c r="D14" s="269"/>
      <c r="E14" s="270"/>
      <c r="F14" s="267" t="s">
        <v>43</v>
      </c>
      <c r="G14" s="271" t="s">
        <v>43</v>
      </c>
      <c r="H14" s="272"/>
      <c r="I14" s="268" t="s">
        <v>14</v>
      </c>
      <c r="J14" s="272"/>
      <c r="K14" s="272"/>
    </row>
    <row r="15" spans="1:13" ht="13" x14ac:dyDescent="0.3">
      <c r="B15" s="651" t="s">
        <v>137</v>
      </c>
      <c r="C15" s="652"/>
      <c r="D15" s="270"/>
      <c r="E15" s="273" t="s">
        <v>43</v>
      </c>
      <c r="F15" s="273" t="s">
        <v>44</v>
      </c>
      <c r="G15" s="273" t="s">
        <v>44</v>
      </c>
      <c r="H15" s="275" t="s">
        <v>45</v>
      </c>
      <c r="I15" s="274" t="s">
        <v>16</v>
      </c>
      <c r="J15" s="274" t="s">
        <v>15</v>
      </c>
      <c r="K15" s="269"/>
    </row>
    <row r="16" spans="1:13" ht="13" x14ac:dyDescent="0.3">
      <c r="B16" s="647" t="s">
        <v>138</v>
      </c>
      <c r="C16" s="648"/>
      <c r="D16" s="273" t="s">
        <v>46</v>
      </c>
      <c r="E16" s="273" t="s">
        <v>47</v>
      </c>
      <c r="F16" s="273" t="s">
        <v>48</v>
      </c>
      <c r="G16" s="273" t="s">
        <v>49</v>
      </c>
      <c r="H16" s="275" t="s">
        <v>50</v>
      </c>
      <c r="I16" s="274" t="s">
        <v>51</v>
      </c>
      <c r="J16" s="274" t="s">
        <v>52</v>
      </c>
      <c r="K16" s="274" t="s">
        <v>53</v>
      </c>
    </row>
    <row r="17" spans="2:12" ht="13.5" thickBot="1" x14ac:dyDescent="0.35">
      <c r="B17" s="653" t="s">
        <v>143</v>
      </c>
      <c r="C17" s="654"/>
      <c r="D17" s="273" t="s">
        <v>54</v>
      </c>
      <c r="E17" s="276" t="s">
        <v>55</v>
      </c>
      <c r="F17" s="276" t="s">
        <v>56</v>
      </c>
      <c r="G17" s="276" t="s">
        <v>56</v>
      </c>
      <c r="H17" s="1" t="s">
        <v>54</v>
      </c>
      <c r="I17" s="277" t="s">
        <v>57</v>
      </c>
      <c r="J17" s="277" t="s">
        <v>58</v>
      </c>
      <c r="K17" s="1" t="s">
        <v>18</v>
      </c>
    </row>
    <row r="18" spans="2:12" ht="20.149999999999999" customHeight="1" thickTop="1" x14ac:dyDescent="0.3">
      <c r="B18" s="655" t="s">
        <v>543</v>
      </c>
      <c r="C18" s="656"/>
      <c r="D18" s="278">
        <f>7825</f>
        <v>7825</v>
      </c>
      <c r="E18" s="55">
        <v>1</v>
      </c>
      <c r="F18" s="55">
        <v>0.36</v>
      </c>
      <c r="G18" s="55">
        <v>1</v>
      </c>
      <c r="H18" s="278">
        <f>D18*12</f>
        <v>93900</v>
      </c>
      <c r="I18" s="278">
        <v>31948</v>
      </c>
      <c r="J18" s="278">
        <v>32444</v>
      </c>
      <c r="K18" s="136">
        <f>J18-I18</f>
        <v>496</v>
      </c>
    </row>
    <row r="19" spans="2:12" ht="20.149999999999999" customHeight="1" x14ac:dyDescent="0.3">
      <c r="B19" s="641" t="s">
        <v>544</v>
      </c>
      <c r="C19" s="642"/>
      <c r="D19" s="279">
        <v>4745.33</v>
      </c>
      <c r="E19" s="280">
        <v>1</v>
      </c>
      <c r="F19" s="280">
        <v>1</v>
      </c>
      <c r="G19" s="280">
        <v>1</v>
      </c>
      <c r="H19" s="279">
        <f t="shared" ref="H19:H27" si="0">D19*12</f>
        <v>56943.96</v>
      </c>
      <c r="I19" s="134">
        <v>57059</v>
      </c>
      <c r="J19" s="134">
        <v>55744</v>
      </c>
      <c r="K19" s="116">
        <f>J19-I19</f>
        <v>-1315</v>
      </c>
    </row>
    <row r="20" spans="2:12" ht="20.149999999999999" customHeight="1" x14ac:dyDescent="0.3">
      <c r="B20" s="641" t="s">
        <v>546</v>
      </c>
      <c r="C20" s="642"/>
      <c r="D20" s="279">
        <v>3313.67</v>
      </c>
      <c r="E20" s="281">
        <v>1</v>
      </c>
      <c r="F20" s="281">
        <v>1</v>
      </c>
      <c r="G20" s="281">
        <v>1</v>
      </c>
      <c r="H20" s="279">
        <f t="shared" si="0"/>
        <v>39764.04</v>
      </c>
      <c r="I20" s="282">
        <v>39999</v>
      </c>
      <c r="J20" s="282">
        <v>38564</v>
      </c>
      <c r="K20" s="117">
        <f t="shared" ref="K20:K27" si="1">J20-I20</f>
        <v>-1435</v>
      </c>
      <c r="L20" s="283"/>
    </row>
    <row r="21" spans="2:12" ht="20.149999999999999" customHeight="1" x14ac:dyDescent="0.3">
      <c r="B21" s="641" t="s">
        <v>545</v>
      </c>
      <c r="C21" s="642"/>
      <c r="D21" s="279">
        <v>3088.83</v>
      </c>
      <c r="E21" s="281">
        <v>1</v>
      </c>
      <c r="F21" s="281">
        <v>1</v>
      </c>
      <c r="G21" s="281">
        <v>1</v>
      </c>
      <c r="H21" s="279">
        <f t="shared" si="0"/>
        <v>37065.96</v>
      </c>
      <c r="I21" s="282">
        <v>21702</v>
      </c>
      <c r="J21" s="282">
        <v>35866</v>
      </c>
      <c r="K21" s="116">
        <f t="shared" si="1"/>
        <v>14164</v>
      </c>
    </row>
    <row r="22" spans="2:12" ht="20.149999999999999" customHeight="1" x14ac:dyDescent="0.3">
      <c r="B22" s="641"/>
      <c r="C22" s="642"/>
      <c r="D22" s="279"/>
      <c r="E22" s="281"/>
      <c r="F22" s="281"/>
      <c r="G22" s="281"/>
      <c r="H22" s="279">
        <f t="shared" si="0"/>
        <v>0</v>
      </c>
      <c r="I22" s="282"/>
      <c r="J22" s="282">
        <v>0</v>
      </c>
      <c r="K22" s="116">
        <f t="shared" si="1"/>
        <v>0</v>
      </c>
      <c r="L22" s="283"/>
    </row>
    <row r="23" spans="2:12" ht="20.149999999999999" customHeight="1" x14ac:dyDescent="0.3">
      <c r="B23" s="641"/>
      <c r="C23" s="642"/>
      <c r="D23" s="279"/>
      <c r="E23" s="281"/>
      <c r="F23" s="281"/>
      <c r="G23" s="281"/>
      <c r="H23" s="279">
        <f t="shared" si="0"/>
        <v>0</v>
      </c>
      <c r="I23" s="282"/>
      <c r="J23" s="282"/>
      <c r="K23" s="116">
        <f>J23-I23</f>
        <v>0</v>
      </c>
    </row>
    <row r="24" spans="2:12" ht="20.149999999999999" customHeight="1" x14ac:dyDescent="0.3">
      <c r="B24" s="641"/>
      <c r="C24" s="642"/>
      <c r="D24" s="279"/>
      <c r="E24" s="281"/>
      <c r="F24" s="281"/>
      <c r="G24" s="281"/>
      <c r="H24" s="279">
        <f t="shared" si="0"/>
        <v>0</v>
      </c>
      <c r="I24" s="282"/>
      <c r="J24" s="282"/>
      <c r="K24" s="116">
        <f t="shared" si="1"/>
        <v>0</v>
      </c>
    </row>
    <row r="25" spans="2:12" ht="20.149999999999999" hidden="1" customHeight="1" x14ac:dyDescent="0.3">
      <c r="B25" s="641"/>
      <c r="C25" s="642"/>
      <c r="D25" s="279"/>
      <c r="E25" s="281"/>
      <c r="F25" s="281"/>
      <c r="G25" s="281"/>
      <c r="H25" s="279">
        <f t="shared" si="0"/>
        <v>0</v>
      </c>
      <c r="I25" s="282"/>
      <c r="J25" s="282"/>
      <c r="K25" s="116">
        <f t="shared" si="1"/>
        <v>0</v>
      </c>
    </row>
    <row r="26" spans="2:12" ht="20.149999999999999" hidden="1" customHeight="1" x14ac:dyDescent="0.3">
      <c r="B26" s="641"/>
      <c r="C26" s="642"/>
      <c r="D26" s="279"/>
      <c r="E26" s="281"/>
      <c r="F26" s="281"/>
      <c r="G26" s="281"/>
      <c r="H26" s="279">
        <f t="shared" si="0"/>
        <v>0</v>
      </c>
      <c r="I26" s="282"/>
      <c r="J26" s="282"/>
      <c r="K26" s="116">
        <f t="shared" si="1"/>
        <v>0</v>
      </c>
    </row>
    <row r="27" spans="2:12" ht="20.149999999999999" customHeight="1" x14ac:dyDescent="0.3">
      <c r="B27" s="641"/>
      <c r="C27" s="643"/>
      <c r="D27" s="279"/>
      <c r="E27" s="284"/>
      <c r="F27" s="284"/>
      <c r="G27" s="284"/>
      <c r="H27" s="279">
        <f t="shared" si="0"/>
        <v>0</v>
      </c>
      <c r="I27" s="279"/>
      <c r="J27" s="279"/>
      <c r="K27" s="117">
        <f t="shared" si="1"/>
        <v>0</v>
      </c>
    </row>
    <row r="28" spans="2:12" ht="20.149999999999999" customHeight="1" x14ac:dyDescent="0.3">
      <c r="B28" s="285" t="s">
        <v>59</v>
      </c>
      <c r="G28" s="146" t="s">
        <v>60</v>
      </c>
      <c r="H28" s="146"/>
      <c r="I28" s="118">
        <f>SUM(I18:I27)+'schedule P1 (2)'!H35</f>
        <v>150708</v>
      </c>
      <c r="J28" s="118">
        <f>SUM(J18:J27)+'schedule P1 (2)'!I35</f>
        <v>162618</v>
      </c>
      <c r="K28" s="118">
        <f>SUM(K18:K27)+'schedule P1 (2)'!J35</f>
        <v>11910</v>
      </c>
    </row>
    <row r="29" spans="2:12" ht="20.149999999999999" customHeight="1" x14ac:dyDescent="0.3">
      <c r="B29" s="286" t="s">
        <v>61</v>
      </c>
      <c r="C29" s="287" t="s">
        <v>14</v>
      </c>
      <c r="G29" s="146" t="s">
        <v>62</v>
      </c>
      <c r="H29" s="288"/>
      <c r="I29" s="119">
        <f>C37</f>
        <v>53420</v>
      </c>
      <c r="J29" s="129">
        <v>43907</v>
      </c>
      <c r="K29" s="119">
        <f>J29-I29</f>
        <v>-9513</v>
      </c>
    </row>
    <row r="30" spans="2:12" ht="20.149999999999999" customHeight="1" x14ac:dyDescent="0.3">
      <c r="B30" s="2" t="s">
        <v>63</v>
      </c>
      <c r="C30" s="289">
        <v>11604</v>
      </c>
      <c r="G30" s="113" t="s">
        <v>145</v>
      </c>
      <c r="H30" s="113"/>
      <c r="I30" s="118">
        <f>I28+I29</f>
        <v>204128</v>
      </c>
      <c r="J30" s="118">
        <f>J28+J29</f>
        <v>206525</v>
      </c>
      <c r="K30" s="118">
        <f>K28+K29</f>
        <v>2397</v>
      </c>
    </row>
    <row r="31" spans="2:12" ht="20.149999999999999" customHeight="1" x14ac:dyDescent="0.25">
      <c r="B31" s="2" t="s">
        <v>64</v>
      </c>
      <c r="C31" s="290">
        <v>961</v>
      </c>
    </row>
    <row r="32" spans="2:12" ht="20.149999999999999" customHeight="1" x14ac:dyDescent="0.25">
      <c r="B32" s="2" t="s">
        <v>65</v>
      </c>
      <c r="C32" s="290">
        <v>29133</v>
      </c>
      <c r="I32" s="644" t="s">
        <v>383</v>
      </c>
      <c r="J32" s="644"/>
      <c r="K32" s="644"/>
    </row>
    <row r="33" spans="2:3" ht="20.149999999999999" customHeight="1" x14ac:dyDescent="0.25">
      <c r="B33" s="2" t="s">
        <v>66</v>
      </c>
      <c r="C33" s="290">
        <v>2169</v>
      </c>
    </row>
    <row r="34" spans="2:3" ht="20.149999999999999" customHeight="1" x14ac:dyDescent="0.25">
      <c r="B34" s="2" t="s">
        <v>67</v>
      </c>
      <c r="C34" s="290">
        <v>937</v>
      </c>
    </row>
    <row r="35" spans="2:3" ht="20.149999999999999" customHeight="1" x14ac:dyDescent="0.25">
      <c r="B35" s="2" t="s">
        <v>68</v>
      </c>
      <c r="C35" s="290">
        <v>8616</v>
      </c>
    </row>
    <row r="36" spans="2:3" ht="20.149999999999999" customHeight="1" x14ac:dyDescent="0.25">
      <c r="C36" s="290"/>
    </row>
    <row r="37" spans="2:3" ht="20.149999999999999" customHeight="1" x14ac:dyDescent="0.3">
      <c r="B37" s="113" t="s">
        <v>139</v>
      </c>
      <c r="C37" s="118">
        <f>SUM(C30:C36)</f>
        <v>53420</v>
      </c>
    </row>
    <row r="38" spans="2:3" ht="20.149999999999999" customHeight="1" x14ac:dyDescent="0.3">
      <c r="C38" s="7"/>
    </row>
    <row r="39" spans="2:3" ht="20.149999999999999" customHeight="1" x14ac:dyDescent="0.3">
      <c r="B39" s="135" t="s">
        <v>206</v>
      </c>
      <c r="C39" s="8">
        <f>IF(ISERROR(+C37/I28),0,+C37/I28)</f>
        <v>0.35446028080791997</v>
      </c>
    </row>
    <row r="40" spans="2:3" ht="12" customHeight="1" x14ac:dyDescent="0.25"/>
  </sheetData>
  <mergeCells count="25">
    <mergeCell ref="G9:H9"/>
    <mergeCell ref="J1:K1"/>
    <mergeCell ref="D1:G1"/>
    <mergeCell ref="D2:G2"/>
    <mergeCell ref="D3:G3"/>
    <mergeCell ref="D4:G4"/>
    <mergeCell ref="D6:G6"/>
    <mergeCell ref="B9:D9"/>
    <mergeCell ref="B10:D10"/>
    <mergeCell ref="G10:H10"/>
    <mergeCell ref="B21:C21"/>
    <mergeCell ref="B20:C20"/>
    <mergeCell ref="B16:C16"/>
    <mergeCell ref="B14:C14"/>
    <mergeCell ref="B15:C15"/>
    <mergeCell ref="B17:C17"/>
    <mergeCell ref="B18:C18"/>
    <mergeCell ref="B19:C19"/>
    <mergeCell ref="B26:C26"/>
    <mergeCell ref="B27:C27"/>
    <mergeCell ref="I32:K32"/>
    <mergeCell ref="B22:C22"/>
    <mergeCell ref="B23:C23"/>
    <mergeCell ref="B25:C25"/>
    <mergeCell ref="B24:C24"/>
  </mergeCells>
  <phoneticPr fontId="2" type="noConversion"/>
  <printOptions horizontalCentered="1"/>
  <pageMargins left="0.25" right="0.25" top="0.5" bottom="0.5" header="0.5" footer="0.25"/>
  <pageSetup scale="84" orientation="landscape" r:id="rId1"/>
  <headerFooter alignWithMargins="0">
    <oddFooter>&amp;L&amp;Z&amp;F
- &amp;A&amp;RP &amp;P/&amp;N,  &amp;D,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1:L40"/>
  <sheetViews>
    <sheetView defaultGridColor="0" topLeftCell="A4" colorId="22" zoomScale="80" zoomScaleNormal="80" zoomScaleSheetLayoutView="75" workbookViewId="0">
      <pane xSplit="2" ySplit="15" topLeftCell="C22" activePane="bottomRight" state="frozen"/>
      <selection activeCell="E17" sqref="E17"/>
      <selection pane="topRight" activeCell="E17" sqref="E17"/>
      <selection pane="bottomLeft" activeCell="E17" sqref="E17"/>
      <selection pane="bottomRight" activeCell="H19" sqref="H19"/>
    </sheetView>
  </sheetViews>
  <sheetFormatPr defaultColWidth="7.125" defaultRowHeight="12.5" x14ac:dyDescent="0.25"/>
  <cols>
    <col min="1" max="1" width="4" style="67" customWidth="1"/>
    <col min="2" max="2" width="48.875" style="67" customWidth="1"/>
    <col min="3" max="3" width="17" style="67" customWidth="1"/>
    <col min="4" max="4" width="14.875" style="67" customWidth="1"/>
    <col min="5" max="5" width="15.875" style="67" customWidth="1"/>
    <col min="6" max="7" width="16.125" style="67" customWidth="1"/>
    <col min="8" max="8" width="24.875" style="67" customWidth="1"/>
    <col min="9" max="9" width="20" style="67" customWidth="1"/>
    <col min="10" max="10" width="22.375" style="67" customWidth="1"/>
    <col min="11" max="16384" width="7.125" style="67"/>
  </cols>
  <sheetData>
    <row r="1" spans="1:12" ht="13" x14ac:dyDescent="0.3">
      <c r="C1" s="659" t="s">
        <v>199</v>
      </c>
      <c r="D1" s="659"/>
      <c r="E1" s="659"/>
      <c r="F1" s="659"/>
      <c r="G1" s="659"/>
      <c r="H1" s="250"/>
      <c r="I1" s="291" t="s">
        <v>72</v>
      </c>
      <c r="K1" s="250"/>
    </row>
    <row r="2" spans="1:12" ht="13" x14ac:dyDescent="0.3">
      <c r="C2" s="659" t="str">
        <f>summary!A2</f>
        <v>SUBSTANCE ABUSE PREVENTION AND CONTROL</v>
      </c>
      <c r="D2" s="659"/>
      <c r="E2" s="659"/>
      <c r="F2" s="659"/>
      <c r="G2" s="659"/>
      <c r="H2" s="250"/>
      <c r="I2" s="291" t="s">
        <v>185</v>
      </c>
      <c r="K2" s="292"/>
    </row>
    <row r="3" spans="1:12" ht="13" x14ac:dyDescent="0.3">
      <c r="A3" s="70"/>
      <c r="B3" s="70"/>
      <c r="C3" s="659" t="s">
        <v>0</v>
      </c>
      <c r="D3" s="659"/>
      <c r="E3" s="659"/>
      <c r="F3" s="659"/>
      <c r="G3" s="659"/>
      <c r="H3" s="250"/>
      <c r="I3" s="293" t="s">
        <v>237</v>
      </c>
    </row>
    <row r="4" spans="1:12" ht="13" x14ac:dyDescent="0.3">
      <c r="A4" s="253"/>
      <c r="B4" s="70"/>
      <c r="C4" s="660" t="str">
        <f>summary!A4</f>
        <v>FISCAL YEAR 2019-20</v>
      </c>
      <c r="D4" s="660"/>
      <c r="E4" s="660"/>
      <c r="F4" s="660"/>
      <c r="G4" s="660"/>
      <c r="H4" s="250"/>
    </row>
    <row r="5" spans="1:12" x14ac:dyDescent="0.25">
      <c r="A5" s="70"/>
      <c r="B5" s="70"/>
      <c r="L5" s="254" t="s">
        <v>144</v>
      </c>
    </row>
    <row r="6" spans="1:12" ht="13" x14ac:dyDescent="0.3">
      <c r="A6" s="70"/>
      <c r="B6" s="70"/>
      <c r="C6" s="661" t="s">
        <v>33</v>
      </c>
      <c r="D6" s="661"/>
      <c r="E6" s="661"/>
      <c r="F6" s="661"/>
      <c r="G6" s="661"/>
      <c r="H6" s="255"/>
      <c r="L6" s="256"/>
    </row>
    <row r="7" spans="1:12" x14ac:dyDescent="0.25">
      <c r="A7" s="70"/>
      <c r="B7" s="70"/>
    </row>
    <row r="8" spans="1:12" x14ac:dyDescent="0.25">
      <c r="A8" s="70"/>
      <c r="B8" s="70"/>
    </row>
    <row r="9" spans="1:12" ht="13" x14ac:dyDescent="0.3">
      <c r="A9" s="69"/>
      <c r="B9" s="143"/>
      <c r="C9" s="141"/>
      <c r="D9" s="141"/>
      <c r="E9" s="257"/>
      <c r="F9" s="257"/>
      <c r="G9" s="257"/>
      <c r="H9" s="257"/>
      <c r="I9" s="257"/>
    </row>
    <row r="10" spans="1:12" ht="11.25" customHeight="1" x14ac:dyDescent="0.3">
      <c r="B10" s="662" t="str">
        <f>summary!C14</f>
        <v>ABC Health Services</v>
      </c>
      <c r="C10" s="662"/>
      <c r="D10" s="662"/>
      <c r="E10" s="257"/>
      <c r="F10" s="663" t="str">
        <f>'schedule P1'!G9</f>
        <v>Prevention CPS</v>
      </c>
      <c r="G10" s="663">
        <f>'schedule P1'!H9</f>
        <v>0</v>
      </c>
      <c r="H10" s="294"/>
      <c r="I10" s="13">
        <f ca="1">'schedule P1'!J9</f>
        <v>44412</v>
      </c>
      <c r="K10" s="295"/>
    </row>
    <row r="11" spans="1:12" x14ac:dyDescent="0.25">
      <c r="A11" s="65"/>
      <c r="B11" s="645" t="s">
        <v>74</v>
      </c>
      <c r="C11" s="645"/>
      <c r="D11" s="645"/>
      <c r="F11" s="645" t="s">
        <v>90</v>
      </c>
      <c r="G11" s="645"/>
      <c r="H11" s="296"/>
      <c r="I11" s="297" t="s">
        <v>70</v>
      </c>
    </row>
    <row r="12" spans="1:12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</row>
    <row r="13" spans="1:12" x14ac:dyDescent="0.25">
      <c r="A13" s="112"/>
      <c r="B13" s="65"/>
      <c r="C13" s="65"/>
      <c r="D13" s="65"/>
      <c r="E13" s="65"/>
      <c r="F13" s="65"/>
      <c r="G13" s="65"/>
      <c r="H13" s="65"/>
      <c r="I13" s="65"/>
      <c r="J13" s="65"/>
    </row>
    <row r="14" spans="1:12" x14ac:dyDescent="0.25">
      <c r="A14" s="24"/>
      <c r="B14" s="298" t="s">
        <v>34</v>
      </c>
      <c r="C14" s="299" t="s">
        <v>35</v>
      </c>
      <c r="D14" s="299" t="s">
        <v>36</v>
      </c>
      <c r="E14" s="300" t="s">
        <v>37</v>
      </c>
      <c r="F14" s="297" t="s">
        <v>38</v>
      </c>
      <c r="G14" s="301" t="s">
        <v>39</v>
      </c>
      <c r="H14" s="300" t="s">
        <v>40</v>
      </c>
      <c r="I14" s="300" t="s">
        <v>41</v>
      </c>
      <c r="J14" s="300" t="s">
        <v>42</v>
      </c>
    </row>
    <row r="15" spans="1:12" ht="13" x14ac:dyDescent="0.3">
      <c r="B15" s="302" t="s">
        <v>141</v>
      </c>
      <c r="C15" s="303"/>
      <c r="D15" s="304"/>
      <c r="E15" s="305" t="s">
        <v>43</v>
      </c>
      <c r="F15" s="302" t="s">
        <v>43</v>
      </c>
      <c r="G15" s="303"/>
      <c r="H15" s="306" t="s">
        <v>14</v>
      </c>
      <c r="I15" s="303"/>
      <c r="J15" s="303"/>
    </row>
    <row r="16" spans="1:12" ht="13" x14ac:dyDescent="0.3">
      <c r="B16" s="307" t="s">
        <v>137</v>
      </c>
      <c r="C16" s="308"/>
      <c r="D16" s="309" t="s">
        <v>43</v>
      </c>
      <c r="E16" s="309" t="s">
        <v>44</v>
      </c>
      <c r="F16" s="309" t="s">
        <v>44</v>
      </c>
      <c r="G16" s="307" t="s">
        <v>45</v>
      </c>
      <c r="H16" s="310" t="s">
        <v>16</v>
      </c>
      <c r="I16" s="310" t="s">
        <v>15</v>
      </c>
      <c r="J16" s="308"/>
    </row>
    <row r="17" spans="1:10" ht="13" x14ac:dyDescent="0.3">
      <c r="A17" s="68"/>
      <c r="B17" s="311" t="s">
        <v>142</v>
      </c>
      <c r="C17" s="310" t="s">
        <v>46</v>
      </c>
      <c r="D17" s="309" t="s">
        <v>47</v>
      </c>
      <c r="E17" s="309" t="s">
        <v>48</v>
      </c>
      <c r="F17" s="309" t="s">
        <v>49</v>
      </c>
      <c r="G17" s="307" t="s">
        <v>50</v>
      </c>
      <c r="H17" s="310" t="s">
        <v>51</v>
      </c>
      <c r="I17" s="310" t="s">
        <v>52</v>
      </c>
      <c r="J17" s="310" t="s">
        <v>53</v>
      </c>
    </row>
    <row r="18" spans="1:10" ht="13.5" thickBot="1" x14ac:dyDescent="0.35">
      <c r="A18" s="68"/>
      <c r="B18" s="312" t="s">
        <v>143</v>
      </c>
      <c r="C18" s="313" t="s">
        <v>54</v>
      </c>
      <c r="D18" s="314" t="s">
        <v>55</v>
      </c>
      <c r="E18" s="314" t="s">
        <v>56</v>
      </c>
      <c r="F18" s="314" t="s">
        <v>56</v>
      </c>
      <c r="G18" s="312" t="s">
        <v>54</v>
      </c>
      <c r="H18" s="315" t="s">
        <v>57</v>
      </c>
      <c r="I18" s="315" t="s">
        <v>58</v>
      </c>
      <c r="J18" s="315" t="s">
        <v>18</v>
      </c>
    </row>
    <row r="19" spans="1:10" ht="17.399999999999999" customHeight="1" thickTop="1" x14ac:dyDescent="0.3">
      <c r="A19" s="316"/>
      <c r="B19" s="317"/>
      <c r="C19" s="318"/>
      <c r="D19" s="55"/>
      <c r="E19" s="55"/>
      <c r="F19" s="55"/>
      <c r="G19" s="318"/>
      <c r="H19" s="318"/>
      <c r="I19" s="318"/>
      <c r="J19" s="120">
        <f t="shared" ref="J19:J34" si="0">I19-H19</f>
        <v>0</v>
      </c>
    </row>
    <row r="20" spans="1:10" ht="17.399999999999999" customHeight="1" x14ac:dyDescent="0.3">
      <c r="A20" s="24"/>
      <c r="B20" s="317"/>
      <c r="C20" s="282"/>
      <c r="D20" s="281"/>
      <c r="E20" s="281"/>
      <c r="F20" s="281"/>
      <c r="G20" s="282"/>
      <c r="H20" s="282"/>
      <c r="I20" s="282"/>
      <c r="J20" s="117">
        <f t="shared" si="0"/>
        <v>0</v>
      </c>
    </row>
    <row r="21" spans="1:10" ht="17.399999999999999" customHeight="1" x14ac:dyDescent="0.3">
      <c r="A21" s="24"/>
      <c r="B21" s="317"/>
      <c r="C21" s="282"/>
      <c r="D21" s="281"/>
      <c r="E21" s="281"/>
      <c r="F21" s="281"/>
      <c r="G21" s="282"/>
      <c r="H21" s="282"/>
      <c r="I21" s="282"/>
      <c r="J21" s="117">
        <f t="shared" si="0"/>
        <v>0</v>
      </c>
    </row>
    <row r="22" spans="1:10" ht="17.399999999999999" customHeight="1" x14ac:dyDescent="0.3">
      <c r="A22" s="24"/>
      <c r="B22" s="317"/>
      <c r="C22" s="282"/>
      <c r="D22" s="281"/>
      <c r="E22" s="281"/>
      <c r="F22" s="281"/>
      <c r="G22" s="282"/>
      <c r="H22" s="282"/>
      <c r="I22" s="282"/>
      <c r="J22" s="117">
        <f t="shared" si="0"/>
        <v>0</v>
      </c>
    </row>
    <row r="23" spans="1:10" ht="17.399999999999999" customHeight="1" x14ac:dyDescent="0.3">
      <c r="A23" s="24"/>
      <c r="B23" s="317"/>
      <c r="C23" s="282"/>
      <c r="D23" s="281"/>
      <c r="E23" s="281"/>
      <c r="F23" s="281"/>
      <c r="G23" s="282"/>
      <c r="H23" s="282"/>
      <c r="I23" s="282"/>
      <c r="J23" s="117">
        <f t="shared" si="0"/>
        <v>0</v>
      </c>
    </row>
    <row r="24" spans="1:10" ht="17.399999999999999" customHeight="1" x14ac:dyDescent="0.3">
      <c r="A24" s="24"/>
      <c r="B24" s="317"/>
      <c r="C24" s="282"/>
      <c r="D24" s="281"/>
      <c r="E24" s="281"/>
      <c r="F24" s="281"/>
      <c r="G24" s="282"/>
      <c r="H24" s="282"/>
      <c r="I24" s="282"/>
      <c r="J24" s="117">
        <f t="shared" si="0"/>
        <v>0</v>
      </c>
    </row>
    <row r="25" spans="1:10" ht="17.399999999999999" customHeight="1" x14ac:dyDescent="0.3">
      <c r="A25" s="24"/>
      <c r="B25" s="317"/>
      <c r="C25" s="282"/>
      <c r="D25" s="281"/>
      <c r="E25" s="281"/>
      <c r="F25" s="281"/>
      <c r="G25" s="282"/>
      <c r="H25" s="282"/>
      <c r="I25" s="282"/>
      <c r="J25" s="117">
        <f t="shared" si="0"/>
        <v>0</v>
      </c>
    </row>
    <row r="26" spans="1:10" ht="17.399999999999999" customHeight="1" x14ac:dyDescent="0.3">
      <c r="A26" s="24"/>
      <c r="B26" s="317"/>
      <c r="C26" s="282"/>
      <c r="D26" s="281"/>
      <c r="E26" s="281"/>
      <c r="F26" s="281"/>
      <c r="G26" s="282"/>
      <c r="H26" s="282"/>
      <c r="I26" s="282"/>
      <c r="J26" s="117">
        <f t="shared" si="0"/>
        <v>0</v>
      </c>
    </row>
    <row r="27" spans="1:10" ht="17.399999999999999" customHeight="1" x14ac:dyDescent="0.3">
      <c r="A27" s="24"/>
      <c r="B27" s="317"/>
      <c r="C27" s="282"/>
      <c r="D27" s="281"/>
      <c r="E27" s="281"/>
      <c r="F27" s="281"/>
      <c r="G27" s="282"/>
      <c r="H27" s="282"/>
      <c r="I27" s="282"/>
      <c r="J27" s="117">
        <f t="shared" si="0"/>
        <v>0</v>
      </c>
    </row>
    <row r="28" spans="1:10" ht="17.399999999999999" customHeight="1" x14ac:dyDescent="0.3">
      <c r="A28" s="24"/>
      <c r="B28" s="317"/>
      <c r="C28" s="282"/>
      <c r="D28" s="281"/>
      <c r="E28" s="281"/>
      <c r="F28" s="281"/>
      <c r="G28" s="282"/>
      <c r="H28" s="282"/>
      <c r="I28" s="282"/>
      <c r="J28" s="117">
        <f t="shared" si="0"/>
        <v>0</v>
      </c>
    </row>
    <row r="29" spans="1:10" ht="17.399999999999999" customHeight="1" x14ac:dyDescent="0.3">
      <c r="A29" s="24"/>
      <c r="B29" s="317"/>
      <c r="C29" s="282"/>
      <c r="D29" s="281"/>
      <c r="E29" s="281"/>
      <c r="F29" s="281"/>
      <c r="G29" s="282"/>
      <c r="H29" s="282"/>
      <c r="I29" s="282"/>
      <c r="J29" s="117">
        <f t="shared" si="0"/>
        <v>0</v>
      </c>
    </row>
    <row r="30" spans="1:10" ht="17.399999999999999" customHeight="1" x14ac:dyDescent="0.3">
      <c r="A30" s="24"/>
      <c r="B30" s="317"/>
      <c r="C30" s="282"/>
      <c r="D30" s="281"/>
      <c r="E30" s="281"/>
      <c r="F30" s="281"/>
      <c r="G30" s="282"/>
      <c r="H30" s="282"/>
      <c r="I30" s="282"/>
      <c r="J30" s="117">
        <f t="shared" si="0"/>
        <v>0</v>
      </c>
    </row>
    <row r="31" spans="1:10" ht="17.399999999999999" customHeight="1" x14ac:dyDescent="0.3">
      <c r="A31" s="24"/>
      <c r="B31" s="317"/>
      <c r="C31" s="282"/>
      <c r="D31" s="281"/>
      <c r="E31" s="281"/>
      <c r="F31" s="281"/>
      <c r="G31" s="282"/>
      <c r="H31" s="282"/>
      <c r="I31" s="282"/>
      <c r="J31" s="117">
        <f t="shared" si="0"/>
        <v>0</v>
      </c>
    </row>
    <row r="32" spans="1:10" ht="17.399999999999999" customHeight="1" x14ac:dyDescent="0.3">
      <c r="A32" s="24"/>
      <c r="B32" s="317"/>
      <c r="C32" s="282"/>
      <c r="D32" s="281"/>
      <c r="E32" s="281"/>
      <c r="F32" s="281"/>
      <c r="G32" s="282"/>
      <c r="H32" s="282"/>
      <c r="I32" s="282"/>
      <c r="J32" s="117">
        <f t="shared" si="0"/>
        <v>0</v>
      </c>
    </row>
    <row r="33" spans="1:10" ht="17.399999999999999" customHeight="1" x14ac:dyDescent="0.3">
      <c r="A33" s="24"/>
      <c r="B33" s="317"/>
      <c r="C33" s="282"/>
      <c r="D33" s="281"/>
      <c r="E33" s="281"/>
      <c r="F33" s="281"/>
      <c r="G33" s="282"/>
      <c r="H33" s="282"/>
      <c r="I33" s="282"/>
      <c r="J33" s="117">
        <f t="shared" si="0"/>
        <v>0</v>
      </c>
    </row>
    <row r="34" spans="1:10" ht="17.399999999999999" customHeight="1" x14ac:dyDescent="0.3">
      <c r="A34" s="24"/>
      <c r="B34" s="319"/>
      <c r="C34" s="282"/>
      <c r="D34" s="281"/>
      <c r="E34" s="281"/>
      <c r="F34" s="281"/>
      <c r="G34" s="282"/>
      <c r="H34" s="282"/>
      <c r="I34" s="282"/>
      <c r="J34" s="117">
        <f t="shared" si="0"/>
        <v>0</v>
      </c>
    </row>
    <row r="35" spans="1:10" ht="17.399999999999999" customHeight="1" x14ac:dyDescent="0.25">
      <c r="A35" s="112"/>
      <c r="B35" s="320"/>
      <c r="C35" s="321"/>
      <c r="D35" s="321"/>
      <c r="E35" s="321"/>
      <c r="F35" s="321"/>
      <c r="G35" s="322"/>
      <c r="H35" s="664">
        <f>SUM(H19:H34)</f>
        <v>0</v>
      </c>
      <c r="I35" s="664">
        <f>SUM(I19:I34)</f>
        <v>0</v>
      </c>
      <c r="J35" s="664">
        <f>SUM(J19:J34)</f>
        <v>0</v>
      </c>
    </row>
    <row r="36" spans="1:10" ht="17.399999999999999" customHeight="1" x14ac:dyDescent="0.3">
      <c r="A36" s="112"/>
      <c r="B36" s="65"/>
      <c r="C36" s="323"/>
      <c r="D36" s="323"/>
      <c r="E36" s="324" t="s">
        <v>71</v>
      </c>
      <c r="F36" s="325"/>
      <c r="G36" s="326"/>
      <c r="H36" s="665"/>
      <c r="I36" s="665"/>
      <c r="J36" s="665"/>
    </row>
    <row r="37" spans="1:10" x14ac:dyDescent="0.25">
      <c r="A37" s="65"/>
      <c r="B37" s="65"/>
      <c r="C37" s="323"/>
      <c r="D37" s="323"/>
      <c r="E37" s="323"/>
      <c r="F37" s="323"/>
      <c r="G37" s="323"/>
      <c r="H37" s="323"/>
      <c r="I37" s="323"/>
      <c r="J37" s="323"/>
    </row>
    <row r="40" spans="1:10" ht="13" x14ac:dyDescent="0.3">
      <c r="J40" s="327"/>
    </row>
  </sheetData>
  <mergeCells count="12">
    <mergeCell ref="C1:G1"/>
    <mergeCell ref="C2:G2"/>
    <mergeCell ref="C3:G3"/>
    <mergeCell ref="C4:G4"/>
    <mergeCell ref="C6:G6"/>
    <mergeCell ref="F10:G10"/>
    <mergeCell ref="H35:H36"/>
    <mergeCell ref="I35:I36"/>
    <mergeCell ref="J35:J36"/>
    <mergeCell ref="B11:D11"/>
    <mergeCell ref="B10:D10"/>
    <mergeCell ref="F11:G11"/>
  </mergeCells>
  <phoneticPr fontId="2" type="noConversion"/>
  <printOptions horizontalCentered="1"/>
  <pageMargins left="0.25" right="0.25" top="0.5" bottom="0.5" header="0.5" footer="0.15"/>
  <pageSetup scale="98" orientation="landscape" r:id="rId1"/>
  <headerFooter alignWithMargins="0">
    <oddFooter>&amp;L&amp;Z&amp;F
- &amp;A&amp;RP &amp;P/&amp;N,  &amp;D,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50"/>
  <sheetViews>
    <sheetView topLeftCell="B5" zoomScale="80" zoomScaleNormal="80" zoomScaleSheetLayoutView="100" workbookViewId="0">
      <pane xSplit="1" ySplit="10" topLeftCell="C15" activePane="bottomRight" state="frozen"/>
      <selection activeCell="E17" sqref="E17"/>
      <selection pane="topRight" activeCell="E17" sqref="E17"/>
      <selection pane="bottomLeft" activeCell="E17" sqref="E17"/>
      <selection pane="bottomRight" activeCell="G15" sqref="G15"/>
    </sheetView>
  </sheetViews>
  <sheetFormatPr defaultColWidth="9.625" defaultRowHeight="12.5" x14ac:dyDescent="0.25"/>
  <cols>
    <col min="1" max="1" width="3.875" style="145" customWidth="1"/>
    <col min="2" max="2" width="69.25" style="145" customWidth="1"/>
    <col min="3" max="3" width="21.625" style="145" customWidth="1"/>
    <col min="4" max="4" width="17.375" style="145" customWidth="1"/>
    <col min="5" max="5" width="21.375" style="145" bestFit="1" customWidth="1"/>
    <col min="6" max="6" width="17.75" style="145" customWidth="1"/>
    <col min="7" max="7" width="15.125" style="145" customWidth="1"/>
    <col min="8" max="8" width="21.125" style="145" customWidth="1"/>
    <col min="9" max="9" width="15" style="145" customWidth="1"/>
    <col min="10" max="10" width="18.25" style="145" customWidth="1"/>
    <col min="11" max="11" width="19.625" style="145" customWidth="1"/>
    <col min="12" max="12" width="18.375" style="145" customWidth="1"/>
    <col min="13" max="13" width="17.125" style="145" customWidth="1"/>
    <col min="14" max="14" width="15.125" style="145" customWidth="1"/>
    <col min="15" max="15" width="17.375" style="145" hidden="1" customWidth="1"/>
    <col min="16" max="16" width="0.125" style="145" hidden="1" customWidth="1"/>
    <col min="17" max="17" width="12.875" style="140" bestFit="1" customWidth="1"/>
    <col min="18" max="16384" width="9.625" style="145"/>
  </cols>
  <sheetData>
    <row r="1" spans="2:17" s="67" customFormat="1" ht="13" x14ac:dyDescent="0.3">
      <c r="B1" s="64"/>
      <c r="C1" s="64"/>
      <c r="D1" s="64"/>
      <c r="E1" s="64"/>
      <c r="F1" s="659" t="s">
        <v>199</v>
      </c>
      <c r="G1" s="659"/>
      <c r="H1" s="659"/>
      <c r="I1" s="659"/>
      <c r="J1" s="659"/>
      <c r="K1" s="139"/>
      <c r="L1" s="139"/>
      <c r="Q1" s="68"/>
    </row>
    <row r="2" spans="2:17" s="67" customFormat="1" ht="13" x14ac:dyDescent="0.3">
      <c r="B2" s="64"/>
      <c r="C2" s="64"/>
      <c r="D2" s="64"/>
      <c r="E2" s="64"/>
      <c r="F2" s="659" t="str">
        <f>summary!A2</f>
        <v>SUBSTANCE ABUSE PREVENTION AND CONTROL</v>
      </c>
      <c r="G2" s="659"/>
      <c r="H2" s="659"/>
      <c r="I2" s="659"/>
      <c r="J2" s="659"/>
      <c r="K2" s="250"/>
      <c r="L2" s="250"/>
      <c r="Q2" s="68"/>
    </row>
    <row r="3" spans="2:17" s="67" customFormat="1" ht="13" x14ac:dyDescent="0.3">
      <c r="B3" s="69"/>
      <c r="C3" s="69"/>
      <c r="D3" s="70"/>
      <c r="E3" s="65"/>
      <c r="F3" s="65"/>
      <c r="G3" s="65"/>
      <c r="H3" s="66" t="s">
        <v>0</v>
      </c>
      <c r="I3" s="66"/>
      <c r="J3" s="66"/>
      <c r="K3" s="66"/>
      <c r="L3" s="101" t="s">
        <v>73</v>
      </c>
      <c r="Q3" s="68"/>
    </row>
    <row r="4" spans="2:17" s="67" customFormat="1" ht="13" x14ac:dyDescent="0.3">
      <c r="B4" s="69"/>
      <c r="C4" s="69"/>
      <c r="D4" s="71"/>
      <c r="E4" s="64"/>
      <c r="F4" s="65"/>
      <c r="G4" s="65"/>
      <c r="H4" s="72" t="str">
        <f>summary!A4</f>
        <v>FISCAL YEAR 2019-20</v>
      </c>
      <c r="I4" s="66"/>
      <c r="J4" s="66"/>
      <c r="K4" s="66"/>
      <c r="L4" s="66"/>
      <c r="Q4" s="68"/>
    </row>
    <row r="5" spans="2:17" s="67" customFormat="1" ht="13" x14ac:dyDescent="0.3">
      <c r="B5" s="73"/>
      <c r="C5" s="73"/>
      <c r="D5" s="69"/>
      <c r="E5" s="64"/>
      <c r="F5" s="65"/>
      <c r="G5" s="65"/>
      <c r="H5" s="74" t="s">
        <v>148</v>
      </c>
      <c r="I5" s="75"/>
      <c r="J5" s="68"/>
      <c r="K5" s="68"/>
      <c r="Q5" s="68"/>
    </row>
    <row r="6" spans="2:17" s="67" customFormat="1" ht="13" x14ac:dyDescent="0.3">
      <c r="B6" s="73"/>
      <c r="C6" s="73"/>
      <c r="D6" s="69"/>
      <c r="E6" s="64"/>
      <c r="F6" s="65"/>
      <c r="G6" s="65"/>
      <c r="H6" s="74"/>
      <c r="I6" s="75"/>
      <c r="J6" s="68"/>
      <c r="K6" s="68"/>
      <c r="Q6" s="68"/>
    </row>
    <row r="7" spans="2:17" s="67" customFormat="1" ht="13" x14ac:dyDescent="0.3">
      <c r="B7" s="592" t="str">
        <f>summary!C14</f>
        <v>ABC Health Services</v>
      </c>
      <c r="C7" s="593"/>
      <c r="D7" s="593"/>
      <c r="E7" s="594"/>
      <c r="F7" s="114"/>
      <c r="G7" s="663" t="str">
        <f>'schedule P1'!G9</f>
        <v>Prevention CPS</v>
      </c>
      <c r="H7" s="663">
        <f>'schedule P1'!I6</f>
        <v>0</v>
      </c>
      <c r="I7" s="66"/>
      <c r="J7" s="66"/>
      <c r="K7" s="66"/>
      <c r="L7" s="103">
        <f ca="1">'schedule P1'!J9</f>
        <v>44412</v>
      </c>
      <c r="Q7" s="68"/>
    </row>
    <row r="8" spans="2:17" s="67" customFormat="1" ht="13" x14ac:dyDescent="0.3">
      <c r="B8" s="69" t="s">
        <v>74</v>
      </c>
      <c r="C8" s="69"/>
      <c r="D8" s="71"/>
      <c r="E8" s="64"/>
      <c r="F8" s="65"/>
      <c r="G8" s="65" t="s">
        <v>90</v>
      </c>
      <c r="H8" s="72"/>
      <c r="I8" s="66"/>
      <c r="J8" s="66"/>
      <c r="K8" s="66"/>
      <c r="L8" s="66" t="s">
        <v>70</v>
      </c>
      <c r="Q8" s="68"/>
    </row>
    <row r="9" spans="2:17" ht="27" customHeight="1" thickBot="1" x14ac:dyDescent="0.35">
      <c r="B9" s="328" t="s">
        <v>75</v>
      </c>
      <c r="C9" s="328"/>
      <c r="D9" s="329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2:17" s="340" customFormat="1" ht="15.65" customHeight="1" x14ac:dyDescent="0.3">
      <c r="B10" s="330"/>
      <c r="C10" s="331"/>
      <c r="D10" s="332" t="s">
        <v>305</v>
      </c>
      <c r="E10" s="333" t="s">
        <v>306</v>
      </c>
      <c r="F10" s="334" t="s">
        <v>307</v>
      </c>
      <c r="G10" s="335" t="s">
        <v>308</v>
      </c>
      <c r="H10" s="335" t="s">
        <v>309</v>
      </c>
      <c r="I10" s="335" t="s">
        <v>310</v>
      </c>
      <c r="J10" s="336" t="s">
        <v>348</v>
      </c>
      <c r="K10" s="337"/>
      <c r="L10" s="338" t="s">
        <v>311</v>
      </c>
      <c r="M10" s="339"/>
      <c r="Q10" s="341"/>
    </row>
    <row r="11" spans="2:17" ht="15.65" customHeight="1" x14ac:dyDescent="0.3">
      <c r="B11" s="342"/>
      <c r="C11" s="343"/>
      <c r="D11" s="343"/>
      <c r="E11" s="344"/>
      <c r="F11" s="345"/>
      <c r="G11" s="346" t="s">
        <v>312</v>
      </c>
      <c r="H11" s="346" t="s">
        <v>14</v>
      </c>
      <c r="I11" s="346"/>
      <c r="J11" s="347" t="s">
        <v>313</v>
      </c>
      <c r="K11" s="348"/>
      <c r="L11" s="349" t="s">
        <v>314</v>
      </c>
      <c r="M11" s="350"/>
    </row>
    <row r="12" spans="2:17" ht="15.65" customHeight="1" x14ac:dyDescent="0.3">
      <c r="B12" s="342"/>
      <c r="C12" s="351" t="s">
        <v>315</v>
      </c>
      <c r="D12" s="352" t="s">
        <v>316</v>
      </c>
      <c r="E12" s="353" t="s">
        <v>316</v>
      </c>
      <c r="F12" s="354" t="s">
        <v>317</v>
      </c>
      <c r="G12" s="354" t="s">
        <v>318</v>
      </c>
      <c r="H12" s="354" t="s">
        <v>83</v>
      </c>
      <c r="I12" s="354" t="s">
        <v>15</v>
      </c>
      <c r="J12" s="355" t="s">
        <v>349</v>
      </c>
      <c r="K12" s="356"/>
      <c r="L12" s="357" t="s">
        <v>372</v>
      </c>
      <c r="M12" s="358"/>
    </row>
    <row r="13" spans="2:17" ht="15.65" customHeight="1" x14ac:dyDescent="0.3">
      <c r="B13" s="359"/>
      <c r="C13" s="351" t="s">
        <v>319</v>
      </c>
      <c r="D13" s="360" t="s">
        <v>320</v>
      </c>
      <c r="E13" s="353" t="s">
        <v>312</v>
      </c>
      <c r="F13" s="345" t="s">
        <v>312</v>
      </c>
      <c r="G13" s="345" t="s">
        <v>321</v>
      </c>
      <c r="H13" s="345" t="s">
        <v>321</v>
      </c>
      <c r="I13" s="345" t="s">
        <v>52</v>
      </c>
      <c r="J13" s="361" t="s">
        <v>350</v>
      </c>
      <c r="K13" s="362"/>
      <c r="L13" s="357" t="s">
        <v>374</v>
      </c>
      <c r="M13" s="363"/>
    </row>
    <row r="14" spans="2:17" ht="13" x14ac:dyDescent="0.3">
      <c r="B14" s="364" t="s">
        <v>322</v>
      </c>
      <c r="C14" s="365" t="s">
        <v>562</v>
      </c>
      <c r="D14" s="360" t="s">
        <v>76</v>
      </c>
      <c r="E14" s="366" t="s">
        <v>324</v>
      </c>
      <c r="F14" s="345" t="s">
        <v>324</v>
      </c>
      <c r="G14" s="367" t="s">
        <v>325</v>
      </c>
      <c r="H14" s="367" t="s">
        <v>325</v>
      </c>
      <c r="I14" s="345" t="s">
        <v>58</v>
      </c>
      <c r="J14" s="361" t="s">
        <v>58</v>
      </c>
      <c r="K14" s="368"/>
      <c r="L14" s="369" t="s">
        <v>373</v>
      </c>
      <c r="M14" s="370"/>
    </row>
    <row r="15" spans="2:17" ht="18" customHeight="1" x14ac:dyDescent="0.3">
      <c r="B15" s="597" t="s">
        <v>564</v>
      </c>
      <c r="C15" s="115"/>
      <c r="D15" s="121">
        <v>70444</v>
      </c>
      <c r="E15" s="130">
        <v>2664</v>
      </c>
      <c r="F15" s="121">
        <f t="shared" ref="F15:F23" si="0">IF(E15=0,0,D15/E15)</f>
        <v>26.442942942942942</v>
      </c>
      <c r="G15" s="736">
        <v>210.1902</v>
      </c>
      <c r="H15" s="121">
        <f>+G15*$F15</f>
        <v>5558.047465765766</v>
      </c>
      <c r="I15" s="121"/>
      <c r="J15" s="121">
        <f>+I15-H15</f>
        <v>-5558.047465765766</v>
      </c>
      <c r="K15" s="371" t="str">
        <f>IF((F15*G15)-H15=0,"","PLEASE EXPLAIN THE VARIANCE OF $"&amp;(F15*G15)-H15)</f>
        <v/>
      </c>
      <c r="L15" s="372"/>
      <c r="M15" s="373"/>
      <c r="N15" s="590"/>
    </row>
    <row r="16" spans="2:17" ht="18" customHeight="1" x14ac:dyDescent="0.3">
      <c r="B16" s="77"/>
      <c r="C16" s="115"/>
      <c r="D16" s="131"/>
      <c r="E16" s="78"/>
      <c r="F16" s="78">
        <f t="shared" si="0"/>
        <v>0</v>
      </c>
      <c r="G16" s="736"/>
      <c r="H16" s="78">
        <f>+G16*$F16</f>
        <v>0</v>
      </c>
      <c r="I16" s="78"/>
      <c r="J16" s="78">
        <f>+I16-H16</f>
        <v>0</v>
      </c>
      <c r="K16" s="371" t="str">
        <f t="shared" ref="K16:K23" si="1">IF((F16*G16)-H16=0,"","PLEASE EXPLAIN THE VARIANCE OF $"&amp;(F16*G16)-H16)</f>
        <v/>
      </c>
      <c r="L16" s="372"/>
      <c r="M16" s="373"/>
    </row>
    <row r="17" spans="2:17" ht="18" customHeight="1" x14ac:dyDescent="0.3">
      <c r="B17" s="77"/>
      <c r="C17" s="115"/>
      <c r="D17" s="131"/>
      <c r="E17" s="78"/>
      <c r="F17" s="78">
        <f t="shared" si="0"/>
        <v>0</v>
      </c>
      <c r="G17" s="736"/>
      <c r="H17" s="78"/>
      <c r="I17" s="78"/>
      <c r="J17" s="78">
        <f t="shared" ref="J17:J23" si="2">+H17-I17</f>
        <v>0</v>
      </c>
      <c r="K17" s="371" t="str">
        <f t="shared" si="1"/>
        <v/>
      </c>
      <c r="L17" s="372"/>
      <c r="M17" s="373"/>
    </row>
    <row r="18" spans="2:17" ht="18" customHeight="1" x14ac:dyDescent="0.3">
      <c r="B18" s="77"/>
      <c r="C18" s="115"/>
      <c r="D18" s="131"/>
      <c r="E18" s="78"/>
      <c r="F18" s="78">
        <f t="shared" si="0"/>
        <v>0</v>
      </c>
      <c r="G18" s="736"/>
      <c r="H18" s="78"/>
      <c r="I18" s="78"/>
      <c r="J18" s="78">
        <f t="shared" si="2"/>
        <v>0</v>
      </c>
      <c r="K18" s="371" t="str">
        <f t="shared" si="1"/>
        <v/>
      </c>
      <c r="L18" s="372"/>
      <c r="M18" s="373"/>
    </row>
    <row r="19" spans="2:17" ht="18" customHeight="1" x14ac:dyDescent="0.3">
      <c r="B19" s="77"/>
      <c r="C19" s="115"/>
      <c r="D19" s="131"/>
      <c r="E19" s="78"/>
      <c r="F19" s="78">
        <f t="shared" si="0"/>
        <v>0</v>
      </c>
      <c r="G19" s="736"/>
      <c r="H19" s="78"/>
      <c r="I19" s="78"/>
      <c r="J19" s="78">
        <f t="shared" si="2"/>
        <v>0</v>
      </c>
      <c r="K19" s="371" t="str">
        <f t="shared" si="1"/>
        <v/>
      </c>
      <c r="L19" s="372"/>
      <c r="M19" s="373"/>
    </row>
    <row r="20" spans="2:17" ht="18" customHeight="1" x14ac:dyDescent="0.3">
      <c r="B20" s="77"/>
      <c r="C20" s="115"/>
      <c r="D20" s="131"/>
      <c r="E20" s="78"/>
      <c r="F20" s="78">
        <f t="shared" si="0"/>
        <v>0</v>
      </c>
      <c r="G20" s="736"/>
      <c r="H20" s="78"/>
      <c r="I20" s="78"/>
      <c r="J20" s="78">
        <f t="shared" si="2"/>
        <v>0</v>
      </c>
      <c r="K20" s="371" t="str">
        <f t="shared" si="1"/>
        <v/>
      </c>
      <c r="L20" s="372"/>
      <c r="M20" s="373"/>
    </row>
    <row r="21" spans="2:17" ht="18" customHeight="1" x14ac:dyDescent="0.3">
      <c r="B21" s="77"/>
      <c r="C21" s="115"/>
      <c r="D21" s="131"/>
      <c r="E21" s="78"/>
      <c r="F21" s="78">
        <f t="shared" si="0"/>
        <v>0</v>
      </c>
      <c r="G21" s="736"/>
      <c r="H21" s="78"/>
      <c r="I21" s="78"/>
      <c r="J21" s="78">
        <f t="shared" si="2"/>
        <v>0</v>
      </c>
      <c r="K21" s="371" t="str">
        <f t="shared" si="1"/>
        <v/>
      </c>
      <c r="L21" s="372"/>
      <c r="M21" s="373"/>
    </row>
    <row r="22" spans="2:17" ht="18" customHeight="1" x14ac:dyDescent="0.3">
      <c r="B22" s="77"/>
      <c r="C22" s="115"/>
      <c r="D22" s="131"/>
      <c r="E22" s="78"/>
      <c r="F22" s="78">
        <f t="shared" si="0"/>
        <v>0</v>
      </c>
      <c r="G22" s="736"/>
      <c r="H22" s="78"/>
      <c r="I22" s="78"/>
      <c r="J22" s="78">
        <f t="shared" si="2"/>
        <v>0</v>
      </c>
      <c r="K22" s="371" t="str">
        <f t="shared" si="1"/>
        <v/>
      </c>
      <c r="L22" s="372"/>
      <c r="M22" s="373"/>
    </row>
    <row r="23" spans="2:17" ht="18" customHeight="1" x14ac:dyDescent="0.3">
      <c r="B23" s="77"/>
      <c r="C23" s="115"/>
      <c r="D23" s="131"/>
      <c r="E23" s="78"/>
      <c r="F23" s="78">
        <f t="shared" si="0"/>
        <v>0</v>
      </c>
      <c r="G23" s="736"/>
      <c r="H23" s="78"/>
      <c r="I23" s="78"/>
      <c r="J23" s="78">
        <f t="shared" si="2"/>
        <v>0</v>
      </c>
      <c r="K23" s="371" t="str">
        <f t="shared" si="1"/>
        <v/>
      </c>
      <c r="L23" s="372"/>
      <c r="M23" s="373"/>
    </row>
    <row r="24" spans="2:17" ht="18" customHeight="1" x14ac:dyDescent="0.3">
      <c r="B24" s="90" t="s">
        <v>326</v>
      </c>
      <c r="C24" s="76"/>
      <c r="D24" s="121">
        <f>SUM(D15:D23)</f>
        <v>70444</v>
      </c>
      <c r="E24" s="78">
        <f>SUM(E15:E23)</f>
        <v>2664</v>
      </c>
      <c r="F24" s="132"/>
      <c r="G24" s="736">
        <f>SUM(G15:G23)</f>
        <v>210.1902</v>
      </c>
      <c r="H24" s="121">
        <f>SUM(H15:H23)</f>
        <v>5558.047465765766</v>
      </c>
      <c r="I24" s="121">
        <f>SUM(I15:I23)</f>
        <v>0</v>
      </c>
      <c r="J24" s="121">
        <f>SUM(J15:J23)</f>
        <v>-5558.047465765766</v>
      </c>
      <c r="K24" s="371"/>
      <c r="L24" s="372"/>
      <c r="M24" s="373"/>
    </row>
    <row r="25" spans="2:17" ht="17.75" customHeight="1" thickBot="1" x14ac:dyDescent="0.35">
      <c r="B25" s="374"/>
      <c r="C25" s="374"/>
      <c r="D25" s="375"/>
      <c r="E25" s="374"/>
      <c r="F25" s="374"/>
      <c r="G25" s="374"/>
      <c r="H25" s="374"/>
      <c r="I25" s="375"/>
      <c r="J25" s="375"/>
      <c r="K25" s="375"/>
      <c r="L25" s="375"/>
      <c r="M25" s="375"/>
      <c r="O25" s="376"/>
      <c r="P25" s="376"/>
      <c r="Q25" s="68"/>
    </row>
    <row r="26" spans="2:17" ht="35.4" customHeight="1" thickBot="1" x14ac:dyDescent="0.35">
      <c r="B26" s="377" t="s">
        <v>327</v>
      </c>
      <c r="C26" s="377"/>
      <c r="D26" s="378"/>
      <c r="E26" s="378"/>
      <c r="F26" s="378"/>
      <c r="G26" s="379"/>
      <c r="H26" s="79"/>
      <c r="I26" s="79"/>
      <c r="J26" s="79"/>
      <c r="K26" s="79"/>
      <c r="L26" s="79"/>
      <c r="M26" s="79"/>
      <c r="N26" s="79"/>
      <c r="O26" s="79"/>
      <c r="P26" s="79"/>
      <c r="Q26" s="79"/>
    </row>
    <row r="27" spans="2:17" s="340" customFormat="1" ht="17" customHeight="1" x14ac:dyDescent="0.3">
      <c r="B27" s="330"/>
      <c r="C27" s="380"/>
      <c r="D27" s="330" t="s">
        <v>305</v>
      </c>
      <c r="E27" s="381" t="s">
        <v>306</v>
      </c>
      <c r="F27" s="381" t="s">
        <v>328</v>
      </c>
      <c r="G27" s="336" t="s">
        <v>308</v>
      </c>
      <c r="H27" s="382" t="s">
        <v>329</v>
      </c>
      <c r="I27" s="383" t="s">
        <v>310</v>
      </c>
      <c r="J27" s="335" t="s">
        <v>330</v>
      </c>
      <c r="K27" s="384" t="s">
        <v>331</v>
      </c>
      <c r="L27" s="335" t="s">
        <v>332</v>
      </c>
      <c r="M27" s="335" t="s">
        <v>333</v>
      </c>
      <c r="N27" s="385" t="s">
        <v>351</v>
      </c>
      <c r="O27" s="79"/>
      <c r="P27" s="353"/>
      <c r="Q27" s="341"/>
    </row>
    <row r="28" spans="2:17" ht="16.25" customHeight="1" x14ac:dyDescent="0.3">
      <c r="B28" s="386"/>
      <c r="C28" s="387"/>
      <c r="D28" s="388"/>
      <c r="E28" s="389" t="s">
        <v>334</v>
      </c>
      <c r="F28" s="390"/>
      <c r="G28" s="390"/>
      <c r="H28" s="390"/>
      <c r="I28" s="390"/>
      <c r="J28" s="390"/>
      <c r="K28" s="390" t="s">
        <v>50</v>
      </c>
      <c r="L28" s="391"/>
      <c r="M28" s="388"/>
      <c r="N28" s="392"/>
      <c r="O28" s="79"/>
      <c r="P28" s="68"/>
    </row>
    <row r="29" spans="2:17" ht="16.25" customHeight="1" x14ac:dyDescent="0.3">
      <c r="B29" s="393"/>
      <c r="C29" s="394"/>
      <c r="D29" s="395"/>
      <c r="E29" s="396" t="s">
        <v>83</v>
      </c>
      <c r="F29" s="396"/>
      <c r="G29" s="396"/>
      <c r="H29" s="396"/>
      <c r="I29" s="396"/>
      <c r="J29" s="396"/>
      <c r="K29" s="396" t="s">
        <v>87</v>
      </c>
      <c r="L29" s="397" t="s">
        <v>14</v>
      </c>
      <c r="M29" s="354"/>
      <c r="N29" s="398" t="s">
        <v>313</v>
      </c>
      <c r="O29" s="79"/>
      <c r="P29" s="357"/>
    </row>
    <row r="30" spans="2:17" ht="16.25" customHeight="1" x14ac:dyDescent="0.3">
      <c r="B30" s="342"/>
      <c r="C30" s="351" t="s">
        <v>315</v>
      </c>
      <c r="D30" s="399" t="s">
        <v>32</v>
      </c>
      <c r="E30" s="400" t="s">
        <v>335</v>
      </c>
      <c r="F30" s="396"/>
      <c r="G30" s="396"/>
      <c r="H30" s="396"/>
      <c r="I30" s="396" t="s">
        <v>336</v>
      </c>
      <c r="J30" s="396"/>
      <c r="K30" s="396" t="s">
        <v>337</v>
      </c>
      <c r="L30" s="397" t="s">
        <v>87</v>
      </c>
      <c r="M30" s="354" t="s">
        <v>15</v>
      </c>
      <c r="N30" s="398" t="s">
        <v>349</v>
      </c>
      <c r="O30" s="79"/>
      <c r="P30" s="357"/>
    </row>
    <row r="31" spans="2:17" ht="15" customHeight="1" x14ac:dyDescent="0.3">
      <c r="B31" s="359"/>
      <c r="C31" s="351" t="s">
        <v>319</v>
      </c>
      <c r="D31" s="399" t="s">
        <v>338</v>
      </c>
      <c r="E31" s="400" t="s">
        <v>339</v>
      </c>
      <c r="F31" s="396" t="s">
        <v>334</v>
      </c>
      <c r="G31" s="396" t="s">
        <v>79</v>
      </c>
      <c r="H31" s="396" t="s">
        <v>80</v>
      </c>
      <c r="I31" s="396" t="s">
        <v>340</v>
      </c>
      <c r="J31" s="396" t="s">
        <v>81</v>
      </c>
      <c r="K31" s="396" t="s">
        <v>341</v>
      </c>
      <c r="L31" s="397" t="s">
        <v>342</v>
      </c>
      <c r="M31" s="354" t="s">
        <v>52</v>
      </c>
      <c r="N31" s="398" t="s">
        <v>350</v>
      </c>
      <c r="O31" s="79"/>
      <c r="P31" s="357"/>
    </row>
    <row r="32" spans="2:17" ht="13" x14ac:dyDescent="0.3">
      <c r="B32" s="364" t="s">
        <v>322</v>
      </c>
      <c r="C32" s="365" t="s">
        <v>323</v>
      </c>
      <c r="D32" s="401" t="s">
        <v>82</v>
      </c>
      <c r="E32" s="402" t="s">
        <v>343</v>
      </c>
      <c r="F32" s="403" t="s">
        <v>84</v>
      </c>
      <c r="G32" s="403" t="s">
        <v>85</v>
      </c>
      <c r="H32" s="403" t="s">
        <v>83</v>
      </c>
      <c r="I32" s="404" t="s">
        <v>86</v>
      </c>
      <c r="J32" s="403" t="s">
        <v>87</v>
      </c>
      <c r="K32" s="403" t="s">
        <v>344</v>
      </c>
      <c r="L32" s="367" t="s">
        <v>385</v>
      </c>
      <c r="M32" s="405" t="s">
        <v>58</v>
      </c>
      <c r="N32" s="406" t="s">
        <v>58</v>
      </c>
      <c r="O32" s="80"/>
      <c r="P32" s="357"/>
    </row>
    <row r="33" spans="2:25" ht="18" customHeight="1" x14ac:dyDescent="0.25">
      <c r="B33" s="596" t="s">
        <v>565</v>
      </c>
      <c r="C33" s="82" t="s">
        <v>566</v>
      </c>
      <c r="D33" s="595" t="s">
        <v>567</v>
      </c>
      <c r="E33" s="132">
        <v>2702295</v>
      </c>
      <c r="F33" s="132"/>
      <c r="G33" s="133"/>
      <c r="H33" s="122">
        <f t="shared" ref="H33:H40" si="3">+E33+F33-G33</f>
        <v>2702295</v>
      </c>
      <c r="I33" s="78">
        <v>39</v>
      </c>
      <c r="J33" s="122">
        <v>1516855</v>
      </c>
      <c r="K33" s="122">
        <v>33039</v>
      </c>
      <c r="L33" s="122">
        <v>1528</v>
      </c>
      <c r="M33" s="122">
        <v>2000</v>
      </c>
      <c r="N33" s="122">
        <f>+M33-L33</f>
        <v>472</v>
      </c>
      <c r="O33" s="79"/>
      <c r="P33" s="84"/>
    </row>
    <row r="34" spans="2:25" ht="18" customHeight="1" x14ac:dyDescent="0.25">
      <c r="B34" s="81"/>
      <c r="C34" s="82"/>
      <c r="D34" s="83"/>
      <c r="E34" s="78"/>
      <c r="F34" s="78"/>
      <c r="G34" s="78"/>
      <c r="H34" s="78">
        <f t="shared" si="3"/>
        <v>0</v>
      </c>
      <c r="I34" s="78"/>
      <c r="J34" s="78"/>
      <c r="K34" s="78">
        <f t="shared" ref="K34:K40" si="4">IF(I34=0,0,ROUND(H34/I34,0))</f>
        <v>0</v>
      </c>
      <c r="L34" s="78"/>
      <c r="M34" s="78"/>
      <c r="N34" s="123">
        <f t="shared" ref="N34:N40" si="5">+M34-L34</f>
        <v>0</v>
      </c>
      <c r="O34" s="79"/>
      <c r="P34" s="79"/>
    </row>
    <row r="35" spans="2:25" ht="18" customHeight="1" x14ac:dyDescent="0.25">
      <c r="B35" s="81"/>
      <c r="C35" s="82"/>
      <c r="D35" s="83"/>
      <c r="E35" s="78"/>
      <c r="F35" s="78"/>
      <c r="G35" s="78"/>
      <c r="H35" s="78">
        <f t="shared" si="3"/>
        <v>0</v>
      </c>
      <c r="I35" s="78"/>
      <c r="J35" s="78"/>
      <c r="K35" s="78">
        <f t="shared" si="4"/>
        <v>0</v>
      </c>
      <c r="L35" s="78"/>
      <c r="M35" s="78"/>
      <c r="N35" s="123">
        <f t="shared" si="5"/>
        <v>0</v>
      </c>
      <c r="O35" s="79"/>
      <c r="P35" s="79"/>
    </row>
    <row r="36" spans="2:25" ht="18" customHeight="1" x14ac:dyDescent="0.25">
      <c r="B36" s="81"/>
      <c r="C36" s="82"/>
      <c r="D36" s="83"/>
      <c r="E36" s="78"/>
      <c r="F36" s="78"/>
      <c r="G36" s="78"/>
      <c r="H36" s="78">
        <f t="shared" si="3"/>
        <v>0</v>
      </c>
      <c r="I36" s="78"/>
      <c r="J36" s="78"/>
      <c r="K36" s="78">
        <f t="shared" si="4"/>
        <v>0</v>
      </c>
      <c r="L36" s="78"/>
      <c r="M36" s="78"/>
      <c r="N36" s="123">
        <f t="shared" si="5"/>
        <v>0</v>
      </c>
      <c r="O36" s="79"/>
      <c r="P36" s="79"/>
    </row>
    <row r="37" spans="2:25" ht="18" customHeight="1" x14ac:dyDescent="0.25">
      <c r="B37" s="81"/>
      <c r="C37" s="82"/>
      <c r="D37" s="83"/>
      <c r="E37" s="78"/>
      <c r="F37" s="78"/>
      <c r="G37" s="78"/>
      <c r="H37" s="78">
        <f t="shared" si="3"/>
        <v>0</v>
      </c>
      <c r="I37" s="78"/>
      <c r="J37" s="78"/>
      <c r="K37" s="78">
        <f t="shared" si="4"/>
        <v>0</v>
      </c>
      <c r="L37" s="78"/>
      <c r="M37" s="78"/>
      <c r="N37" s="123">
        <f t="shared" si="5"/>
        <v>0</v>
      </c>
      <c r="O37" s="79"/>
      <c r="P37" s="79"/>
    </row>
    <row r="38" spans="2:25" ht="18" customHeight="1" x14ac:dyDescent="0.25">
      <c r="B38" s="81"/>
      <c r="C38" s="82"/>
      <c r="D38" s="83"/>
      <c r="E38" s="78"/>
      <c r="F38" s="78"/>
      <c r="G38" s="78"/>
      <c r="H38" s="78">
        <f t="shared" si="3"/>
        <v>0</v>
      </c>
      <c r="I38" s="78"/>
      <c r="J38" s="78"/>
      <c r="K38" s="78">
        <f t="shared" si="4"/>
        <v>0</v>
      </c>
      <c r="L38" s="78"/>
      <c r="M38" s="78"/>
      <c r="N38" s="123">
        <f t="shared" si="5"/>
        <v>0</v>
      </c>
      <c r="O38" s="79"/>
      <c r="P38" s="79"/>
    </row>
    <row r="39" spans="2:25" ht="18" customHeight="1" x14ac:dyDescent="0.25">
      <c r="B39" s="81"/>
      <c r="C39" s="82"/>
      <c r="D39" s="83"/>
      <c r="E39" s="78"/>
      <c r="F39" s="78"/>
      <c r="G39" s="78"/>
      <c r="H39" s="78">
        <f t="shared" si="3"/>
        <v>0</v>
      </c>
      <c r="I39" s="78"/>
      <c r="J39" s="78"/>
      <c r="K39" s="78">
        <f t="shared" si="4"/>
        <v>0</v>
      </c>
      <c r="L39" s="78"/>
      <c r="M39" s="78"/>
      <c r="N39" s="123">
        <f t="shared" si="5"/>
        <v>0</v>
      </c>
      <c r="O39" s="79"/>
      <c r="P39" s="79"/>
    </row>
    <row r="40" spans="2:25" ht="18" customHeight="1" x14ac:dyDescent="0.25">
      <c r="B40" s="81"/>
      <c r="C40" s="82"/>
      <c r="D40" s="83"/>
      <c r="E40" s="78"/>
      <c r="F40" s="78"/>
      <c r="G40" s="78"/>
      <c r="H40" s="78">
        <f t="shared" si="3"/>
        <v>0</v>
      </c>
      <c r="I40" s="78"/>
      <c r="J40" s="78"/>
      <c r="K40" s="78">
        <f t="shared" si="4"/>
        <v>0</v>
      </c>
      <c r="L40" s="78"/>
      <c r="M40" s="78"/>
      <c r="N40" s="123">
        <f t="shared" si="5"/>
        <v>0</v>
      </c>
      <c r="O40" s="79"/>
      <c r="P40" s="79"/>
    </row>
    <row r="41" spans="2:25" ht="18" customHeight="1" thickBot="1" x14ac:dyDescent="0.35">
      <c r="B41" s="104" t="s">
        <v>417</v>
      </c>
      <c r="C41" s="86"/>
      <c r="D41" s="105"/>
      <c r="E41" s="122">
        <f>SUM(E33:E40)</f>
        <v>2702295</v>
      </c>
      <c r="F41" s="122">
        <f>SUM(F33:F40)</f>
        <v>0</v>
      </c>
      <c r="G41" s="122">
        <f>SUM(G33:G40)</f>
        <v>0</v>
      </c>
      <c r="H41" s="122">
        <f>SUM(H33:H40)</f>
        <v>2702295</v>
      </c>
      <c r="I41" s="134"/>
      <c r="J41" s="122">
        <f>SUM(J33:J40)</f>
        <v>1516855</v>
      </c>
      <c r="K41" s="122">
        <f>SUM(K33:K40)</f>
        <v>33039</v>
      </c>
      <c r="L41" s="122">
        <f>SUM(L33:L40)</f>
        <v>1528</v>
      </c>
      <c r="M41" s="122">
        <f>SUM(M33:M40)</f>
        <v>2000</v>
      </c>
      <c r="N41" s="122">
        <f>SUM(N33:N40)</f>
        <v>472</v>
      </c>
      <c r="O41" s="80"/>
      <c r="P41" s="85"/>
    </row>
    <row r="42" spans="2:25" s="140" customFormat="1" ht="17" customHeight="1" x14ac:dyDescent="0.3">
      <c r="B42" s="106"/>
      <c r="C42" s="106"/>
      <c r="D42" s="106"/>
      <c r="E42" s="107"/>
      <c r="F42" s="107"/>
      <c r="G42" s="107"/>
      <c r="H42" s="107"/>
      <c r="I42" s="108"/>
      <c r="J42" s="107"/>
      <c r="K42" s="109"/>
      <c r="L42" s="109"/>
      <c r="M42" s="109"/>
      <c r="N42" s="109"/>
      <c r="O42" s="89"/>
      <c r="P42" s="85"/>
    </row>
    <row r="43" spans="2:25" ht="17" customHeight="1" x14ac:dyDescent="0.3">
      <c r="B43" s="407" t="s">
        <v>563</v>
      </c>
      <c r="C43" s="86"/>
      <c r="D43" s="86"/>
      <c r="E43" s="87"/>
      <c r="F43" s="87"/>
      <c r="G43" s="87"/>
      <c r="H43" s="87"/>
      <c r="I43" s="88"/>
      <c r="J43" s="87"/>
      <c r="K43" s="89"/>
      <c r="L43" s="89"/>
      <c r="M43" s="89"/>
      <c r="N43" s="89"/>
      <c r="O43" s="89"/>
      <c r="P43" s="85"/>
    </row>
    <row r="44" spans="2:25" ht="17" customHeight="1" x14ac:dyDescent="0.3">
      <c r="B44" s="86"/>
      <c r="C44" s="86"/>
      <c r="D44" s="86"/>
      <c r="E44" s="87"/>
      <c r="F44" s="87"/>
      <c r="G44" s="87"/>
      <c r="H44" s="87"/>
      <c r="I44" s="88"/>
      <c r="J44" s="87"/>
      <c r="K44" s="89"/>
      <c r="L44" s="89"/>
      <c r="M44" s="89"/>
      <c r="N44" s="89"/>
      <c r="O44" s="89"/>
      <c r="P44" s="85"/>
    </row>
    <row r="45" spans="2:25" ht="20.149999999999999" customHeight="1" thickBot="1" x14ac:dyDescent="0.35">
      <c r="B45" s="408" t="s">
        <v>345</v>
      </c>
      <c r="C45" s="409"/>
      <c r="D45" s="86"/>
      <c r="E45" s="87"/>
      <c r="F45" s="87"/>
      <c r="G45" s="87"/>
      <c r="H45" s="87"/>
      <c r="I45" s="88"/>
      <c r="J45" s="87"/>
      <c r="K45" s="89"/>
      <c r="L45" s="89"/>
      <c r="M45" s="89"/>
      <c r="N45" s="89"/>
      <c r="O45" s="89"/>
      <c r="P45" s="85"/>
    </row>
    <row r="46" spans="2:25" ht="20.149999999999999" customHeight="1" thickBot="1" x14ac:dyDescent="0.35">
      <c r="B46" s="410" t="s">
        <v>347</v>
      </c>
      <c r="C46" s="591">
        <f>+I24+M41</f>
        <v>2000</v>
      </c>
      <c r="D46" s="86"/>
      <c r="E46" s="87"/>
      <c r="F46" s="87"/>
      <c r="G46" s="87"/>
      <c r="H46" s="87"/>
      <c r="I46" s="88"/>
      <c r="J46" s="87"/>
      <c r="K46" s="89"/>
      <c r="L46" s="89"/>
      <c r="M46" s="89"/>
      <c r="N46" s="89"/>
      <c r="O46" s="89"/>
      <c r="P46" s="85"/>
    </row>
    <row r="47" spans="2:25" s="140" customFormat="1" ht="20.149999999999999" customHeight="1" thickBot="1" x14ac:dyDescent="0.35">
      <c r="B47" s="410" t="s">
        <v>346</v>
      </c>
      <c r="C47" s="411">
        <f>+H24+L41</f>
        <v>7086.047465765766</v>
      </c>
      <c r="D47" s="86"/>
      <c r="E47" s="87"/>
      <c r="F47" s="87"/>
      <c r="G47" s="87"/>
      <c r="H47" s="87"/>
      <c r="I47" s="88"/>
      <c r="J47" s="87"/>
      <c r="K47" s="89"/>
      <c r="L47" s="89"/>
      <c r="M47" s="89"/>
      <c r="N47" s="89"/>
      <c r="O47" s="89"/>
      <c r="P47" s="85"/>
      <c r="R47" s="145"/>
    </row>
    <row r="48" spans="2:25" ht="20.149999999999999" customHeight="1" thickBot="1" x14ac:dyDescent="0.35">
      <c r="B48" s="412" t="s">
        <v>375</v>
      </c>
      <c r="C48" s="411">
        <f>+C46-C47</f>
        <v>-5086.047465765766</v>
      </c>
      <c r="D48" s="86"/>
      <c r="E48" s="87"/>
      <c r="F48" s="87"/>
      <c r="G48" s="87"/>
      <c r="H48" s="87"/>
      <c r="I48" s="88"/>
      <c r="J48" s="87"/>
      <c r="K48" s="89"/>
      <c r="L48" s="89"/>
      <c r="M48" s="89"/>
      <c r="N48" s="89"/>
      <c r="O48" s="86"/>
      <c r="P48" s="87"/>
      <c r="Q48" s="87"/>
      <c r="R48" s="87"/>
      <c r="S48" s="87"/>
      <c r="T48" s="88"/>
      <c r="U48" s="87"/>
      <c r="V48" s="89"/>
      <c r="W48" s="89"/>
      <c r="X48" s="89"/>
      <c r="Y48" s="89"/>
    </row>
    <row r="49" spans="4:25" ht="13" x14ac:dyDescent="0.3">
      <c r="D49" s="86"/>
      <c r="E49" s="87"/>
      <c r="F49" s="87"/>
      <c r="G49" s="87"/>
      <c r="H49" s="87"/>
      <c r="I49" s="88"/>
      <c r="J49" s="87"/>
      <c r="K49" s="89"/>
      <c r="L49" s="89"/>
      <c r="M49" s="89"/>
      <c r="N49" s="89"/>
      <c r="O49" s="86"/>
      <c r="P49" s="87"/>
      <c r="Q49" s="87"/>
      <c r="R49" s="87"/>
      <c r="S49" s="87"/>
      <c r="T49" s="88"/>
      <c r="U49" s="87"/>
      <c r="V49" s="89"/>
      <c r="W49" s="89"/>
      <c r="X49" s="89"/>
      <c r="Y49" s="89"/>
    </row>
    <row r="50" spans="4:25" ht="13" x14ac:dyDescent="0.3">
      <c r="D50" s="86"/>
      <c r="E50" s="87"/>
      <c r="F50" s="87"/>
      <c r="G50" s="87"/>
      <c r="H50" s="87"/>
      <c r="I50" s="88"/>
      <c r="J50" s="87"/>
      <c r="K50" s="89"/>
      <c r="L50" s="89"/>
      <c r="M50" s="89"/>
      <c r="N50" s="89"/>
      <c r="O50" s="86"/>
      <c r="P50" s="87"/>
      <c r="Q50" s="87"/>
      <c r="R50" s="87"/>
      <c r="S50" s="87"/>
      <c r="T50" s="88"/>
      <c r="U50" s="87"/>
      <c r="V50" s="89"/>
      <c r="W50" s="89"/>
      <c r="X50" s="89"/>
      <c r="Y50" s="89"/>
    </row>
  </sheetData>
  <mergeCells count="3">
    <mergeCell ref="G7:H7"/>
    <mergeCell ref="F1:J1"/>
    <mergeCell ref="F2:J2"/>
  </mergeCells>
  <pageMargins left="0.5" right="0" top="0.5" bottom="0.5" header="0.3" footer="0.05"/>
  <pageSetup scale="65" orientation="landscape" r:id="rId1"/>
  <headerFooter>
    <oddFooter>&amp;L&amp;12&amp;Z&amp;F
- &amp;A&amp;RP &amp;P/&amp;N,  &amp;D,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/>
  <dimension ref="A1:I33"/>
  <sheetViews>
    <sheetView defaultGridColor="0" colorId="22" zoomScale="80" zoomScaleNormal="80" zoomScaleSheetLayoutView="75" workbookViewId="0">
      <pane xSplit="3" ySplit="18" topLeftCell="D34" activePane="bottomRight" state="frozen"/>
      <selection activeCell="E17" sqref="E17"/>
      <selection pane="topRight" activeCell="E17" sqref="E17"/>
      <selection pane="bottomLeft" activeCell="E17" sqref="E17"/>
      <selection pane="bottomRight" activeCell="B11" sqref="B11:C11"/>
    </sheetView>
  </sheetViews>
  <sheetFormatPr defaultColWidth="7.125" defaultRowHeight="12.5" x14ac:dyDescent="0.25"/>
  <cols>
    <col min="1" max="1" width="4" style="67" customWidth="1"/>
    <col min="2" max="2" width="12.875" style="67" customWidth="1"/>
    <col min="3" max="3" width="68.125" style="67" customWidth="1"/>
    <col min="4" max="4" width="20" style="67" customWidth="1"/>
    <col min="5" max="5" width="19" style="67" customWidth="1"/>
    <col min="6" max="6" width="22" style="67" customWidth="1"/>
    <col min="7" max="7" width="24.125" style="67" bestFit="1" customWidth="1"/>
    <col min="8" max="8" width="24.875" style="67" customWidth="1"/>
    <col min="9" max="16384" width="7.125" style="67"/>
  </cols>
  <sheetData>
    <row r="1" spans="1:9" ht="13" x14ac:dyDescent="0.3">
      <c r="A1" s="66"/>
      <c r="B1" s="66"/>
      <c r="C1" s="675" t="s">
        <v>199</v>
      </c>
      <c r="D1" s="675"/>
      <c r="E1" s="675"/>
      <c r="F1" s="675"/>
      <c r="G1" s="101" t="s">
        <v>72</v>
      </c>
      <c r="I1" s="413"/>
    </row>
    <row r="2" spans="1:9" ht="13" x14ac:dyDescent="0.3">
      <c r="A2" s="66"/>
      <c r="B2" s="66"/>
      <c r="C2" s="675" t="str">
        <f>summary!A2</f>
        <v>SUBSTANCE ABUSE PREVENTION AND CONTROL</v>
      </c>
      <c r="D2" s="675"/>
      <c r="E2" s="675"/>
      <c r="F2" s="675"/>
      <c r="G2" s="101" t="s">
        <v>88</v>
      </c>
      <c r="I2" s="413"/>
    </row>
    <row r="3" spans="1:9" ht="13" x14ac:dyDescent="0.3">
      <c r="A3" s="66"/>
      <c r="B3" s="66"/>
      <c r="C3" s="675" t="s">
        <v>0</v>
      </c>
      <c r="D3" s="675"/>
      <c r="E3" s="675"/>
      <c r="F3" s="675"/>
      <c r="G3" s="101" t="s">
        <v>89</v>
      </c>
      <c r="I3" s="413"/>
    </row>
    <row r="4" spans="1:9" ht="13" x14ac:dyDescent="0.3">
      <c r="A4" s="66"/>
      <c r="B4" s="66"/>
      <c r="C4" s="676" t="str">
        <f>summary!A4</f>
        <v>FISCAL YEAR 2019-20</v>
      </c>
      <c r="D4" s="676"/>
      <c r="E4" s="676"/>
      <c r="F4" s="676"/>
      <c r="G4" s="414"/>
      <c r="I4" s="413"/>
    </row>
    <row r="5" spans="1:9" x14ac:dyDescent="0.25">
      <c r="A5" s="69"/>
      <c r="B5" s="70"/>
      <c r="G5" s="415"/>
    </row>
    <row r="6" spans="1:9" ht="9" customHeight="1" x14ac:dyDescent="0.3">
      <c r="A6" s="69"/>
      <c r="B6" s="71"/>
      <c r="C6" s="677" t="s">
        <v>186</v>
      </c>
      <c r="D6" s="677"/>
      <c r="E6" s="677"/>
      <c r="F6" s="677"/>
    </row>
    <row r="7" spans="1:9" x14ac:dyDescent="0.25">
      <c r="A7" s="69"/>
      <c r="B7" s="69"/>
      <c r="C7" s="65"/>
      <c r="D7" s="65"/>
      <c r="E7" s="65"/>
      <c r="F7" s="65"/>
    </row>
    <row r="8" spans="1:9" x14ac:dyDescent="0.25">
      <c r="A8" s="69"/>
      <c r="B8" s="69"/>
      <c r="C8" s="65"/>
      <c r="D8" s="65"/>
      <c r="E8" s="65"/>
      <c r="F8" s="65"/>
    </row>
    <row r="9" spans="1:9" x14ac:dyDescent="0.25">
      <c r="A9" s="69"/>
      <c r="B9" s="69"/>
    </row>
    <row r="10" spans="1:9" s="2" customFormat="1" ht="13" x14ac:dyDescent="0.3">
      <c r="B10" s="662" t="str">
        <f>summary!C14</f>
        <v>ABC Health Services</v>
      </c>
      <c r="C10" s="662"/>
      <c r="D10" s="662"/>
      <c r="E10" s="9" t="str">
        <f>'schedule P1'!G9</f>
        <v>Prevention CPS</v>
      </c>
      <c r="G10" s="3">
        <f ca="1">'schedule P1'!J9</f>
        <v>44412</v>
      </c>
    </row>
    <row r="11" spans="1:9" x14ac:dyDescent="0.25">
      <c r="B11" s="669" t="s">
        <v>74</v>
      </c>
      <c r="C11" s="669"/>
      <c r="D11" s="65"/>
      <c r="E11" s="416" t="s">
        <v>90</v>
      </c>
      <c r="G11" s="297" t="s">
        <v>70</v>
      </c>
    </row>
    <row r="12" spans="1:9" x14ac:dyDescent="0.25">
      <c r="B12" s="138"/>
      <c r="C12" s="138"/>
      <c r="D12" s="65"/>
      <c r="E12" s="138"/>
      <c r="F12" s="138"/>
      <c r="G12" s="65"/>
      <c r="H12" s="138"/>
    </row>
    <row r="13" spans="1:9" x14ac:dyDescent="0.25">
      <c r="B13" s="417"/>
      <c r="C13" s="68"/>
    </row>
    <row r="14" spans="1:9" x14ac:dyDescent="0.25">
      <c r="B14" s="418"/>
      <c r="C14" s="419" t="s">
        <v>77</v>
      </c>
      <c r="D14" s="300" t="s">
        <v>35</v>
      </c>
      <c r="E14" s="300" t="s">
        <v>36</v>
      </c>
      <c r="F14" s="300" t="s">
        <v>37</v>
      </c>
      <c r="G14" s="299" t="s">
        <v>38</v>
      </c>
      <c r="H14" s="300" t="s">
        <v>39</v>
      </c>
    </row>
    <row r="15" spans="1:9" ht="13" x14ac:dyDescent="0.3">
      <c r="B15" s="420" t="s">
        <v>207</v>
      </c>
      <c r="C15" s="421"/>
      <c r="D15" s="422"/>
      <c r="E15" s="422"/>
      <c r="F15" s="422"/>
      <c r="G15" s="423"/>
      <c r="H15" s="422"/>
    </row>
    <row r="16" spans="1:9" ht="13" x14ac:dyDescent="0.3">
      <c r="B16" s="424" t="s">
        <v>208</v>
      </c>
      <c r="C16" s="421"/>
      <c r="D16" s="425" t="s">
        <v>85</v>
      </c>
      <c r="E16" s="425" t="s">
        <v>91</v>
      </c>
      <c r="F16" s="426"/>
      <c r="G16" s="427" t="s">
        <v>15</v>
      </c>
      <c r="H16" s="426"/>
    </row>
    <row r="17" spans="2:9" ht="13" x14ac:dyDescent="0.3">
      <c r="B17" s="424" t="s">
        <v>209</v>
      </c>
      <c r="C17" s="421"/>
      <c r="D17" s="425" t="s">
        <v>69</v>
      </c>
      <c r="E17" s="425" t="s">
        <v>69</v>
      </c>
      <c r="F17" s="425" t="s">
        <v>14</v>
      </c>
      <c r="G17" s="427" t="s">
        <v>52</v>
      </c>
      <c r="H17" s="425" t="s">
        <v>92</v>
      </c>
    </row>
    <row r="18" spans="2:9" ht="13.5" thickBot="1" x14ac:dyDescent="0.35">
      <c r="B18" s="428" t="s">
        <v>210</v>
      </c>
      <c r="C18" s="429"/>
      <c r="D18" s="430" t="s">
        <v>93</v>
      </c>
      <c r="E18" s="430" t="s">
        <v>94</v>
      </c>
      <c r="F18" s="430" t="s">
        <v>16</v>
      </c>
      <c r="G18" s="430" t="s">
        <v>58</v>
      </c>
      <c r="H18" s="430" t="s">
        <v>18</v>
      </c>
    </row>
    <row r="19" spans="2:9" ht="20.149999999999999" customHeight="1" thickTop="1" x14ac:dyDescent="0.3">
      <c r="B19" s="672" t="s">
        <v>568</v>
      </c>
      <c r="C19" s="673"/>
      <c r="D19" s="92">
        <v>6100</v>
      </c>
      <c r="E19" s="93"/>
      <c r="F19" s="92">
        <v>1168</v>
      </c>
      <c r="G19" s="92">
        <v>1800</v>
      </c>
      <c r="H19" s="124">
        <f>G19-F19</f>
        <v>632</v>
      </c>
      <c r="I19" s="65"/>
    </row>
    <row r="20" spans="2:9" ht="20.149999999999999" customHeight="1" x14ac:dyDescent="0.3">
      <c r="B20" s="666"/>
      <c r="C20" s="667"/>
      <c r="D20" s="94"/>
      <c r="E20" s="95"/>
      <c r="F20" s="94"/>
      <c r="G20" s="94"/>
      <c r="H20" s="117">
        <f>G20-F20</f>
        <v>0</v>
      </c>
      <c r="I20" s="65"/>
    </row>
    <row r="21" spans="2:9" ht="20.149999999999999" customHeight="1" x14ac:dyDescent="0.3">
      <c r="B21" s="666"/>
      <c r="C21" s="667"/>
      <c r="D21" s="94"/>
      <c r="E21" s="95"/>
      <c r="F21" s="94"/>
      <c r="G21" s="94"/>
      <c r="H21" s="117">
        <f t="shared" ref="H21:H29" si="0">G21-F21</f>
        <v>0</v>
      </c>
      <c r="I21" s="65"/>
    </row>
    <row r="22" spans="2:9" ht="20.149999999999999" customHeight="1" x14ac:dyDescent="0.3">
      <c r="B22" s="666"/>
      <c r="C22" s="667"/>
      <c r="D22" s="94"/>
      <c r="E22" s="95"/>
      <c r="F22" s="94"/>
      <c r="G22" s="94"/>
      <c r="H22" s="117">
        <f t="shared" si="0"/>
        <v>0</v>
      </c>
      <c r="I22" s="65"/>
    </row>
    <row r="23" spans="2:9" ht="20.149999999999999" customHeight="1" x14ac:dyDescent="0.3">
      <c r="B23" s="666"/>
      <c r="C23" s="667"/>
      <c r="D23" s="94"/>
      <c r="E23" s="95"/>
      <c r="F23" s="94"/>
      <c r="G23" s="94"/>
      <c r="H23" s="117">
        <f t="shared" si="0"/>
        <v>0</v>
      </c>
      <c r="I23" s="65"/>
    </row>
    <row r="24" spans="2:9" ht="20.149999999999999" customHeight="1" x14ac:dyDescent="0.3">
      <c r="B24" s="666"/>
      <c r="C24" s="667"/>
      <c r="D24" s="94"/>
      <c r="E24" s="95"/>
      <c r="F24" s="94"/>
      <c r="G24" s="94"/>
      <c r="H24" s="117">
        <f t="shared" si="0"/>
        <v>0</v>
      </c>
      <c r="I24" s="65"/>
    </row>
    <row r="25" spans="2:9" ht="20.149999999999999" customHeight="1" x14ac:dyDescent="0.3">
      <c r="B25" s="666"/>
      <c r="C25" s="667"/>
      <c r="D25" s="94"/>
      <c r="E25" s="95"/>
      <c r="F25" s="94"/>
      <c r="G25" s="94"/>
      <c r="H25" s="117">
        <f t="shared" si="0"/>
        <v>0</v>
      </c>
      <c r="I25" s="65"/>
    </row>
    <row r="26" spans="2:9" ht="20.149999999999999" customHeight="1" x14ac:dyDescent="0.3">
      <c r="B26" s="666"/>
      <c r="C26" s="667"/>
      <c r="D26" s="94"/>
      <c r="E26" s="95"/>
      <c r="F26" s="94"/>
      <c r="G26" s="94"/>
      <c r="H26" s="117">
        <f t="shared" si="0"/>
        <v>0</v>
      </c>
      <c r="I26" s="65"/>
    </row>
    <row r="27" spans="2:9" ht="20.149999999999999" customHeight="1" x14ac:dyDescent="0.3">
      <c r="B27" s="666"/>
      <c r="C27" s="667"/>
      <c r="D27" s="94"/>
      <c r="E27" s="95"/>
      <c r="F27" s="94"/>
      <c r="G27" s="94"/>
      <c r="H27" s="117">
        <f t="shared" si="0"/>
        <v>0</v>
      </c>
      <c r="I27" s="65"/>
    </row>
    <row r="28" spans="2:9" ht="20.149999999999999" customHeight="1" x14ac:dyDescent="0.3">
      <c r="B28" s="666"/>
      <c r="C28" s="674"/>
      <c r="D28" s="96"/>
      <c r="E28" s="95"/>
      <c r="F28" s="96"/>
      <c r="G28" s="96"/>
      <c r="H28" s="125">
        <f t="shared" si="0"/>
        <v>0</v>
      </c>
      <c r="I28" s="65"/>
    </row>
    <row r="29" spans="2:9" ht="20.149999999999999" customHeight="1" thickBot="1" x14ac:dyDescent="0.35">
      <c r="B29" s="666"/>
      <c r="C29" s="674"/>
      <c r="D29" s="96"/>
      <c r="E29" s="97"/>
      <c r="F29" s="96"/>
      <c r="G29" s="96"/>
      <c r="H29" s="125">
        <f t="shared" si="0"/>
        <v>0</v>
      </c>
      <c r="I29" s="65"/>
    </row>
    <row r="30" spans="2:9" ht="20.149999999999999" customHeight="1" thickTop="1" x14ac:dyDescent="0.3">
      <c r="B30" s="65"/>
      <c r="C30" s="670" t="s">
        <v>140</v>
      </c>
      <c r="D30" s="670"/>
      <c r="E30" s="671"/>
      <c r="F30" s="124">
        <f>SUM(F19:F29)</f>
        <v>1168</v>
      </c>
      <c r="G30" s="124">
        <f>SUM(G19:G29)</f>
        <v>1800</v>
      </c>
      <c r="H30" s="124">
        <f>SUM(H19:H29)</f>
        <v>632</v>
      </c>
      <c r="I30" s="65"/>
    </row>
    <row r="31" spans="2:9" x14ac:dyDescent="0.25">
      <c r="C31" s="668" t="s">
        <v>144</v>
      </c>
      <c r="D31" s="668"/>
      <c r="E31" s="668"/>
    </row>
    <row r="32" spans="2:9" x14ac:dyDescent="0.25">
      <c r="B32" s="65"/>
      <c r="C32" s="65"/>
      <c r="D32" s="65"/>
      <c r="E32" s="65"/>
      <c r="F32" s="644" t="s">
        <v>384</v>
      </c>
      <c r="G32" s="644"/>
      <c r="H32" s="644"/>
    </row>
    <row r="33" spans="1:8" x14ac:dyDescent="0.25">
      <c r="A33" s="65"/>
      <c r="B33" s="65"/>
      <c r="C33" s="65"/>
      <c r="D33" s="65"/>
      <c r="E33" s="65"/>
      <c r="F33" s="644"/>
      <c r="G33" s="644"/>
      <c r="H33" s="644"/>
    </row>
  </sheetData>
  <mergeCells count="22">
    <mergeCell ref="B26:C26"/>
    <mergeCell ref="C1:F1"/>
    <mergeCell ref="C2:F2"/>
    <mergeCell ref="C3:F3"/>
    <mergeCell ref="C4:F4"/>
    <mergeCell ref="C6:F6"/>
    <mergeCell ref="B27:C27"/>
    <mergeCell ref="B10:D10"/>
    <mergeCell ref="F32:H32"/>
    <mergeCell ref="F33:H33"/>
    <mergeCell ref="C31:E31"/>
    <mergeCell ref="B11:C11"/>
    <mergeCell ref="C30:E30"/>
    <mergeCell ref="B19:C19"/>
    <mergeCell ref="B20:C20"/>
    <mergeCell ref="B21:C21"/>
    <mergeCell ref="B22:C22"/>
    <mergeCell ref="B23:C23"/>
    <mergeCell ref="B28:C28"/>
    <mergeCell ref="B29:C29"/>
    <mergeCell ref="B24:C24"/>
    <mergeCell ref="B25:C25"/>
  </mergeCells>
  <phoneticPr fontId="2" type="noConversion"/>
  <printOptions horizontalCentered="1"/>
  <pageMargins left="0.25" right="0.25" top="0.5" bottom="0.5" header="0.5" footer="0.25"/>
  <pageSetup scale="95" orientation="landscape" r:id="rId1"/>
  <headerFooter alignWithMargins="0">
    <oddFooter>&amp;L&amp;Z&amp;F
- &amp;A&amp;RP &amp;P/&amp;N,  &amp;D,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>
    <pageSetUpPr fitToPage="1"/>
  </sheetPr>
  <dimension ref="A1:H101"/>
  <sheetViews>
    <sheetView defaultGridColor="0" colorId="22" zoomScaleNormal="100" zoomScaleSheetLayoutView="75" workbookViewId="0">
      <selection activeCell="E48" sqref="E48"/>
    </sheetView>
  </sheetViews>
  <sheetFormatPr defaultColWidth="7.125" defaultRowHeight="12.5" x14ac:dyDescent="0.25"/>
  <cols>
    <col min="1" max="1" width="5" style="67" customWidth="1"/>
    <col min="2" max="2" width="10.625" style="67" customWidth="1"/>
    <col min="3" max="3" width="45.125" style="67" customWidth="1"/>
    <col min="4" max="4" width="40.625" style="67" customWidth="1"/>
    <col min="5" max="6" width="25" style="67" customWidth="1"/>
    <col min="7" max="7" width="30.375" style="67" customWidth="1"/>
    <col min="8" max="16384" width="7.125" style="67"/>
  </cols>
  <sheetData>
    <row r="1" spans="1:8" ht="13" x14ac:dyDescent="0.3">
      <c r="A1" s="66"/>
      <c r="B1" s="66"/>
      <c r="C1" s="675" t="s">
        <v>199</v>
      </c>
      <c r="D1" s="675"/>
      <c r="E1" s="675"/>
      <c r="G1" s="101" t="s">
        <v>72</v>
      </c>
      <c r="H1" s="413"/>
    </row>
    <row r="2" spans="1:8" ht="13" x14ac:dyDescent="0.3">
      <c r="A2" s="66"/>
      <c r="B2" s="66"/>
      <c r="C2" s="675" t="str">
        <f>summary!A2</f>
        <v>SUBSTANCE ABUSE PREVENTION AND CONTROL</v>
      </c>
      <c r="D2" s="675"/>
      <c r="E2" s="675"/>
      <c r="G2" s="101" t="s">
        <v>238</v>
      </c>
      <c r="H2" s="413"/>
    </row>
    <row r="3" spans="1:8" ht="13" x14ac:dyDescent="0.3">
      <c r="A3" s="66"/>
      <c r="B3" s="66"/>
      <c r="C3" s="675" t="s">
        <v>0</v>
      </c>
      <c r="D3" s="675"/>
      <c r="E3" s="675"/>
      <c r="G3" s="101" t="s">
        <v>239</v>
      </c>
      <c r="H3" s="413"/>
    </row>
    <row r="4" spans="1:8" ht="13" x14ac:dyDescent="0.3">
      <c r="B4" s="112"/>
      <c r="C4" s="676" t="str">
        <f>summary!A4</f>
        <v>FISCAL YEAR 2019-20</v>
      </c>
      <c r="D4" s="676"/>
      <c r="E4" s="676"/>
      <c r="F4" s="431"/>
      <c r="H4" s="413"/>
    </row>
    <row r="5" spans="1:8" ht="5" customHeight="1" x14ac:dyDescent="0.25">
      <c r="B5" s="68"/>
      <c r="C5" s="413"/>
      <c r="D5" s="413"/>
      <c r="E5" s="413"/>
      <c r="F5" s="413"/>
      <c r="H5" s="413"/>
    </row>
    <row r="6" spans="1:8" ht="13" x14ac:dyDescent="0.3">
      <c r="B6" s="24"/>
      <c r="C6" s="677" t="s">
        <v>115</v>
      </c>
      <c r="D6" s="677"/>
      <c r="E6" s="677"/>
      <c r="F6" s="432"/>
      <c r="H6" s="413"/>
    </row>
    <row r="7" spans="1:8" hidden="1" x14ac:dyDescent="0.25">
      <c r="B7" s="24"/>
      <c r="C7" s="65"/>
      <c r="D7" s="65"/>
      <c r="E7" s="65"/>
      <c r="F7" s="65"/>
    </row>
    <row r="8" spans="1:8" hidden="1" x14ac:dyDescent="0.25">
      <c r="B8" s="24"/>
      <c r="C8" s="65"/>
      <c r="D8" s="65"/>
      <c r="E8" s="65"/>
      <c r="F8" s="65"/>
    </row>
    <row r="9" spans="1:8" ht="9.65" customHeight="1" x14ac:dyDescent="0.25">
      <c r="B9" s="24"/>
      <c r="C9" s="65"/>
      <c r="D9" s="65"/>
      <c r="E9" s="65"/>
      <c r="F9" s="65"/>
    </row>
    <row r="10" spans="1:8" s="4" customFormat="1" ht="12" customHeight="1" x14ac:dyDescent="0.3">
      <c r="B10" s="662" t="str">
        <f>summary!C14</f>
        <v>ABC Health Services</v>
      </c>
      <c r="C10" s="662"/>
      <c r="D10" s="662"/>
      <c r="E10" s="9" t="str">
        <f>'schedule P1'!G9</f>
        <v>Prevention CPS</v>
      </c>
      <c r="F10" s="5"/>
      <c r="G10" s="3">
        <f ca="1">'schedule P1'!J9</f>
        <v>44412</v>
      </c>
    </row>
    <row r="11" spans="1:8" x14ac:dyDescent="0.25">
      <c r="B11" s="669" t="s">
        <v>74</v>
      </c>
      <c r="C11" s="669"/>
      <c r="D11" s="138"/>
      <c r="E11" s="416" t="s">
        <v>90</v>
      </c>
      <c r="F11" s="65"/>
      <c r="G11" s="297" t="s">
        <v>70</v>
      </c>
    </row>
    <row r="12" spans="1:8" hidden="1" x14ac:dyDescent="0.25">
      <c r="B12" s="65"/>
      <c r="C12" s="65"/>
      <c r="D12" s="65"/>
      <c r="E12" s="65"/>
      <c r="F12" s="65"/>
      <c r="G12" s="65"/>
    </row>
    <row r="13" spans="1:8" ht="8" customHeight="1" thickBot="1" x14ac:dyDescent="0.3">
      <c r="B13" s="65"/>
      <c r="C13" s="65"/>
      <c r="D13" s="65"/>
      <c r="E13" s="65"/>
      <c r="F13" s="65"/>
      <c r="G13" s="65"/>
    </row>
    <row r="14" spans="1:8" x14ac:dyDescent="0.25">
      <c r="B14" s="433"/>
      <c r="C14" s="434" t="s">
        <v>77</v>
      </c>
      <c r="D14" s="434"/>
      <c r="E14" s="435" t="s">
        <v>35</v>
      </c>
      <c r="F14" s="436" t="s">
        <v>36</v>
      </c>
      <c r="G14" s="437" t="s">
        <v>37</v>
      </c>
    </row>
    <row r="15" spans="1:8" ht="13" x14ac:dyDescent="0.3">
      <c r="B15" s="438"/>
      <c r="C15" s="439"/>
      <c r="D15" s="440"/>
      <c r="E15" s="441"/>
      <c r="F15" s="427" t="s">
        <v>15</v>
      </c>
      <c r="G15" s="442"/>
    </row>
    <row r="16" spans="1:8" ht="13" x14ac:dyDescent="0.3">
      <c r="B16" s="443"/>
      <c r="C16" s="440"/>
      <c r="D16" s="440"/>
      <c r="E16" s="427" t="s">
        <v>14</v>
      </c>
      <c r="F16" s="427" t="s">
        <v>52</v>
      </c>
      <c r="G16" s="444" t="s">
        <v>96</v>
      </c>
    </row>
    <row r="17" spans="2:7" ht="13.5" thickBot="1" x14ac:dyDescent="0.35">
      <c r="B17" s="445"/>
      <c r="C17" s="446" t="s">
        <v>97</v>
      </c>
      <c r="D17" s="446"/>
      <c r="E17" s="447" t="s">
        <v>16</v>
      </c>
      <c r="F17" s="447" t="s">
        <v>58</v>
      </c>
      <c r="G17" s="448" t="s">
        <v>18</v>
      </c>
    </row>
    <row r="18" spans="2:7" s="2" customFormat="1" ht="13.5" customHeight="1" thickTop="1" x14ac:dyDescent="0.3">
      <c r="B18" s="449" t="s">
        <v>200</v>
      </c>
      <c r="C18" s="450"/>
      <c r="D18" s="450"/>
      <c r="E18" s="451"/>
      <c r="F18" s="451"/>
      <c r="G18" s="452"/>
    </row>
    <row r="19" spans="2:7" s="2" customFormat="1" ht="13.5" customHeight="1" x14ac:dyDescent="0.3">
      <c r="B19" s="453" t="s">
        <v>144</v>
      </c>
      <c r="C19" s="680" t="s">
        <v>102</v>
      </c>
      <c r="D19" s="681"/>
      <c r="E19" s="454"/>
      <c r="F19" s="455"/>
      <c r="G19" s="456">
        <f>F19-E19</f>
        <v>0</v>
      </c>
    </row>
    <row r="20" spans="2:7" s="2" customFormat="1" ht="13.5" customHeight="1" x14ac:dyDescent="0.3">
      <c r="B20" s="457" t="s">
        <v>211</v>
      </c>
      <c r="C20" s="26"/>
      <c r="D20" s="26"/>
      <c r="E20" s="458"/>
      <c r="F20" s="458"/>
      <c r="G20" s="102"/>
    </row>
    <row r="21" spans="2:7" s="2" customFormat="1" ht="13.5" customHeight="1" x14ac:dyDescent="0.3">
      <c r="B21" s="459"/>
      <c r="C21" s="680" t="s">
        <v>99</v>
      </c>
      <c r="D21" s="681"/>
      <c r="E21" s="460"/>
      <c r="F21" s="461"/>
      <c r="G21" s="462">
        <f t="shared" ref="G21:G35" si="0">F21-E21</f>
        <v>0</v>
      </c>
    </row>
    <row r="22" spans="2:7" s="2" customFormat="1" ht="13.5" customHeight="1" x14ac:dyDescent="0.3">
      <c r="B22" s="459"/>
      <c r="C22" s="680" t="s">
        <v>100</v>
      </c>
      <c r="D22" s="681"/>
      <c r="E22" s="463"/>
      <c r="F22" s="464"/>
      <c r="G22" s="462">
        <f t="shared" si="0"/>
        <v>0</v>
      </c>
    </row>
    <row r="23" spans="2:7" s="2" customFormat="1" ht="13.5" customHeight="1" x14ac:dyDescent="0.3">
      <c r="B23" s="459"/>
      <c r="C23" s="680" t="s">
        <v>101</v>
      </c>
      <c r="D23" s="681"/>
      <c r="E23" s="460">
        <v>1400</v>
      </c>
      <c r="F23" s="461">
        <v>824</v>
      </c>
      <c r="G23" s="462">
        <f t="shared" si="0"/>
        <v>-576</v>
      </c>
    </row>
    <row r="24" spans="2:7" s="2" customFormat="1" ht="13.5" customHeight="1" x14ac:dyDescent="0.3">
      <c r="B24" s="459"/>
      <c r="C24" s="680" t="s">
        <v>103</v>
      </c>
      <c r="D24" s="681"/>
      <c r="E24" s="460">
        <v>1510</v>
      </c>
      <c r="F24" s="461">
        <v>1000</v>
      </c>
      <c r="G24" s="462">
        <f t="shared" si="0"/>
        <v>-510</v>
      </c>
    </row>
    <row r="25" spans="2:7" s="2" customFormat="1" ht="13.5" customHeight="1" x14ac:dyDescent="0.3">
      <c r="B25" s="459"/>
      <c r="C25" s="680" t="s">
        <v>114</v>
      </c>
      <c r="D25" s="681"/>
      <c r="E25" s="460">
        <v>2918</v>
      </c>
      <c r="F25" s="461">
        <v>4000</v>
      </c>
      <c r="G25" s="462">
        <f t="shared" si="0"/>
        <v>1082</v>
      </c>
    </row>
    <row r="26" spans="2:7" s="2" customFormat="1" ht="13.5" customHeight="1" x14ac:dyDescent="0.3">
      <c r="B26" s="459"/>
      <c r="C26" s="680" t="s">
        <v>104</v>
      </c>
      <c r="D26" s="681"/>
      <c r="E26" s="460">
        <v>95</v>
      </c>
      <c r="F26" s="461">
        <v>1000</v>
      </c>
      <c r="G26" s="462">
        <f t="shared" si="0"/>
        <v>905</v>
      </c>
    </row>
    <row r="27" spans="2:7" s="2" customFormat="1" ht="13.5" customHeight="1" x14ac:dyDescent="0.3">
      <c r="B27" s="459"/>
      <c r="C27" s="680" t="s">
        <v>106</v>
      </c>
      <c r="D27" s="681"/>
      <c r="E27" s="460">
        <v>13</v>
      </c>
      <c r="F27" s="461"/>
      <c r="G27" s="462">
        <f t="shared" si="0"/>
        <v>-13</v>
      </c>
    </row>
    <row r="28" spans="2:7" s="2" customFormat="1" ht="13.5" customHeight="1" x14ac:dyDescent="0.3">
      <c r="B28" s="459"/>
      <c r="C28" s="680" t="s">
        <v>107</v>
      </c>
      <c r="D28" s="681"/>
      <c r="E28" s="460">
        <v>2632</v>
      </c>
      <c r="F28" s="461">
        <v>1880</v>
      </c>
      <c r="G28" s="462">
        <f t="shared" si="0"/>
        <v>-752</v>
      </c>
    </row>
    <row r="29" spans="2:7" s="2" customFormat="1" ht="13.5" customHeight="1" x14ac:dyDescent="0.3">
      <c r="B29" s="459"/>
      <c r="C29" s="680" t="s">
        <v>108</v>
      </c>
      <c r="D29" s="681"/>
      <c r="E29" s="460">
        <v>15179</v>
      </c>
      <c r="F29" s="461">
        <v>1000</v>
      </c>
      <c r="G29" s="462">
        <f t="shared" si="0"/>
        <v>-14179</v>
      </c>
    </row>
    <row r="30" spans="2:7" s="2" customFormat="1" ht="13.5" customHeight="1" x14ac:dyDescent="0.3">
      <c r="B30" s="459"/>
      <c r="C30" s="680" t="s">
        <v>109</v>
      </c>
      <c r="D30" s="681"/>
      <c r="E30" s="460"/>
      <c r="F30" s="461">
        <v>100</v>
      </c>
      <c r="G30" s="462">
        <f t="shared" si="0"/>
        <v>100</v>
      </c>
    </row>
    <row r="31" spans="2:7" s="2" customFormat="1" ht="13.5" customHeight="1" x14ac:dyDescent="0.3">
      <c r="B31" s="459"/>
      <c r="C31" s="680" t="s">
        <v>110</v>
      </c>
      <c r="D31" s="681"/>
      <c r="E31" s="460">
        <v>171</v>
      </c>
      <c r="F31" s="461">
        <v>10000</v>
      </c>
      <c r="G31" s="462">
        <f t="shared" si="0"/>
        <v>9829</v>
      </c>
    </row>
    <row r="32" spans="2:7" s="2" customFormat="1" ht="13.5" customHeight="1" x14ac:dyDescent="0.3">
      <c r="B32" s="459"/>
      <c r="C32" s="680" t="s">
        <v>390</v>
      </c>
      <c r="D32" s="681"/>
      <c r="E32" s="460">
        <v>1333</v>
      </c>
      <c r="F32" s="461">
        <v>1500</v>
      </c>
      <c r="G32" s="462">
        <f t="shared" si="0"/>
        <v>167</v>
      </c>
    </row>
    <row r="33" spans="2:7" s="2" customFormat="1" ht="13.5" customHeight="1" x14ac:dyDescent="0.3">
      <c r="B33" s="459"/>
      <c r="C33" s="680" t="s">
        <v>111</v>
      </c>
      <c r="D33" s="681"/>
      <c r="E33" s="460"/>
      <c r="F33" s="461"/>
      <c r="G33" s="462">
        <f t="shared" si="0"/>
        <v>0</v>
      </c>
    </row>
    <row r="34" spans="2:7" s="2" customFormat="1" ht="13.5" customHeight="1" x14ac:dyDescent="0.3">
      <c r="B34" s="459"/>
      <c r="C34" s="680" t="s">
        <v>242</v>
      </c>
      <c r="D34" s="681"/>
      <c r="E34" s="460">
        <v>5742</v>
      </c>
      <c r="F34" s="461">
        <v>3000</v>
      </c>
      <c r="G34" s="462">
        <f t="shared" si="0"/>
        <v>-2742</v>
      </c>
    </row>
    <row r="35" spans="2:7" s="2" customFormat="1" ht="13.5" customHeight="1" x14ac:dyDescent="0.3">
      <c r="B35" s="459"/>
      <c r="C35" s="680" t="s">
        <v>113</v>
      </c>
      <c r="D35" s="681"/>
      <c r="E35" s="460">
        <v>2261</v>
      </c>
      <c r="F35" s="461">
        <v>3500</v>
      </c>
      <c r="G35" s="462">
        <f t="shared" si="0"/>
        <v>1239</v>
      </c>
    </row>
    <row r="36" spans="2:7" s="2" customFormat="1" ht="13.5" customHeight="1" x14ac:dyDescent="0.3">
      <c r="B36" s="459"/>
      <c r="C36" s="680" t="s">
        <v>212</v>
      </c>
      <c r="D36" s="681"/>
      <c r="E36" s="465">
        <v>1345</v>
      </c>
      <c r="F36" s="461">
        <v>1500</v>
      </c>
      <c r="G36" s="462">
        <f>F36-E36</f>
        <v>155</v>
      </c>
    </row>
    <row r="37" spans="2:7" s="2" customFormat="1" ht="13.5" customHeight="1" x14ac:dyDescent="0.3">
      <c r="B37" s="466" t="s">
        <v>201</v>
      </c>
      <c r="C37" s="25"/>
      <c r="D37" s="27"/>
      <c r="E37" s="458"/>
      <c r="F37" s="458"/>
      <c r="G37" s="467"/>
    </row>
    <row r="38" spans="2:7" s="2" customFormat="1" ht="13.5" customHeight="1" x14ac:dyDescent="0.3">
      <c r="B38" s="459"/>
      <c r="C38" s="680" t="s">
        <v>98</v>
      </c>
      <c r="D38" s="681"/>
      <c r="E38" s="460"/>
      <c r="F38" s="461"/>
      <c r="G38" s="462">
        <f>F38-E38</f>
        <v>0</v>
      </c>
    </row>
    <row r="39" spans="2:7" s="2" customFormat="1" ht="28.5" customHeight="1" x14ac:dyDescent="0.3">
      <c r="B39" s="459"/>
      <c r="C39" s="682" t="s">
        <v>391</v>
      </c>
      <c r="D39" s="683"/>
      <c r="E39" s="460"/>
      <c r="F39" s="461"/>
      <c r="G39" s="462">
        <f>F39-E39</f>
        <v>0</v>
      </c>
    </row>
    <row r="40" spans="2:7" s="2" customFormat="1" ht="13.5" customHeight="1" x14ac:dyDescent="0.3">
      <c r="B40" s="459"/>
      <c r="C40" s="680" t="s">
        <v>547</v>
      </c>
      <c r="D40" s="681"/>
      <c r="E40" s="460">
        <v>9999</v>
      </c>
      <c r="F40" s="461">
        <v>9500</v>
      </c>
      <c r="G40" s="462">
        <f>F40-E40</f>
        <v>-499</v>
      </c>
    </row>
    <row r="41" spans="2:7" s="2" customFormat="1" ht="13.5" customHeight="1" x14ac:dyDescent="0.3">
      <c r="B41" s="459"/>
      <c r="C41" s="25"/>
      <c r="D41" s="27"/>
      <c r="E41" s="465"/>
      <c r="F41" s="461"/>
      <c r="G41" s="462">
        <f>F41-E41</f>
        <v>0</v>
      </c>
    </row>
    <row r="42" spans="2:7" s="2" customFormat="1" ht="13.5" customHeight="1" x14ac:dyDescent="0.3">
      <c r="B42" s="466" t="s">
        <v>202</v>
      </c>
      <c r="C42" s="25"/>
      <c r="D42" s="27"/>
      <c r="E42" s="458"/>
      <c r="F42" s="458"/>
      <c r="G42" s="467"/>
    </row>
    <row r="43" spans="2:7" s="2" customFormat="1" ht="13.5" customHeight="1" x14ac:dyDescent="0.3">
      <c r="B43" s="459"/>
      <c r="C43" s="680" t="s">
        <v>105</v>
      </c>
      <c r="D43" s="681"/>
      <c r="E43" s="460">
        <v>8485</v>
      </c>
      <c r="F43" s="461">
        <v>6000</v>
      </c>
      <c r="G43" s="462">
        <f>F43-E43</f>
        <v>-2485</v>
      </c>
    </row>
    <row r="44" spans="2:7" s="2" customFormat="1" ht="13.5" customHeight="1" x14ac:dyDescent="0.3">
      <c r="B44" s="468"/>
      <c r="C44" s="680" t="s">
        <v>392</v>
      </c>
      <c r="D44" s="681"/>
      <c r="E44" s="460"/>
      <c r="F44" s="461"/>
      <c r="G44" s="462">
        <f>F44-E44</f>
        <v>0</v>
      </c>
    </row>
    <row r="45" spans="2:7" s="2" customFormat="1" ht="13.5" customHeight="1" x14ac:dyDescent="0.3">
      <c r="B45" s="468"/>
      <c r="C45" s="680" t="s">
        <v>212</v>
      </c>
      <c r="D45" s="681"/>
      <c r="E45" s="465"/>
      <c r="F45" s="461"/>
      <c r="G45" s="462">
        <f>F45-E45</f>
        <v>0</v>
      </c>
    </row>
    <row r="46" spans="2:7" s="2" customFormat="1" ht="13.5" customHeight="1" x14ac:dyDescent="0.3">
      <c r="B46" s="469" t="s">
        <v>203</v>
      </c>
      <c r="C46" s="28" t="s">
        <v>144</v>
      </c>
      <c r="D46" s="27"/>
      <c r="E46" s="458"/>
      <c r="F46" s="458"/>
      <c r="G46" s="467"/>
    </row>
    <row r="47" spans="2:7" s="2" customFormat="1" ht="13.5" customHeight="1" x14ac:dyDescent="0.3">
      <c r="B47" s="470"/>
      <c r="C47" s="680" t="s">
        <v>112</v>
      </c>
      <c r="D47" s="681"/>
      <c r="E47" s="465">
        <v>2464</v>
      </c>
      <c r="F47" s="465">
        <v>1200</v>
      </c>
      <c r="G47" s="462">
        <f>F47-E47</f>
        <v>-1264</v>
      </c>
    </row>
    <row r="48" spans="2:7" s="2" customFormat="1" ht="13.5" customHeight="1" x14ac:dyDescent="0.3">
      <c r="B48" s="470"/>
      <c r="C48" s="680" t="s">
        <v>190</v>
      </c>
      <c r="D48" s="681"/>
      <c r="E48" s="465"/>
      <c r="F48" s="465"/>
      <c r="G48" s="462">
        <f>F48-E48</f>
        <v>0</v>
      </c>
    </row>
    <row r="49" spans="2:7" s="2" customFormat="1" ht="13.5" customHeight="1" thickBot="1" x14ac:dyDescent="0.35">
      <c r="B49" s="471"/>
      <c r="C49" s="678" t="s">
        <v>144</v>
      </c>
      <c r="D49" s="679"/>
      <c r="E49" s="472"/>
      <c r="F49" s="472"/>
      <c r="G49" s="473">
        <f>F49-E49</f>
        <v>0</v>
      </c>
    </row>
    <row r="50" spans="2:7" ht="13.5" customHeight="1" x14ac:dyDescent="0.3">
      <c r="B50" s="474"/>
      <c r="C50" s="475" t="s">
        <v>213</v>
      </c>
      <c r="D50" s="112"/>
      <c r="E50" s="476">
        <f>SUM(E19:E49)</f>
        <v>55547</v>
      </c>
      <c r="F50" s="476">
        <f>SUM(F19:F49)</f>
        <v>46004</v>
      </c>
      <c r="G50" s="476">
        <f>SUM(G19:G49)</f>
        <v>-9543</v>
      </c>
    </row>
    <row r="51" spans="2:7" ht="13.5" customHeight="1" x14ac:dyDescent="0.3">
      <c r="C51" s="477" t="s">
        <v>244</v>
      </c>
      <c r="E51" s="67" t="s">
        <v>214</v>
      </c>
    </row>
    <row r="52" spans="2:7" x14ac:dyDescent="0.25">
      <c r="B52" s="145"/>
      <c r="C52" s="145"/>
      <c r="D52" s="145"/>
      <c r="E52" s="145"/>
    </row>
    <row r="53" spans="2:7" x14ac:dyDescent="0.25">
      <c r="B53" s="145"/>
      <c r="C53" s="145"/>
      <c r="D53" s="145"/>
      <c r="E53" s="145"/>
    </row>
    <row r="54" spans="2:7" x14ac:dyDescent="0.25">
      <c r="B54" s="145"/>
      <c r="C54" s="145"/>
      <c r="D54" s="145"/>
      <c r="E54" s="145"/>
    </row>
    <row r="55" spans="2:7" x14ac:dyDescent="0.25">
      <c r="B55" s="145"/>
      <c r="C55" s="145"/>
      <c r="D55" s="145"/>
      <c r="E55" s="145"/>
    </row>
    <row r="56" spans="2:7" x14ac:dyDescent="0.25">
      <c r="B56" s="145"/>
      <c r="C56" s="145"/>
      <c r="D56" s="145"/>
      <c r="E56" s="145"/>
    </row>
    <row r="57" spans="2:7" x14ac:dyDescent="0.25">
      <c r="B57" s="145"/>
      <c r="C57" s="145"/>
      <c r="D57" s="145"/>
      <c r="E57" s="145"/>
    </row>
    <row r="58" spans="2:7" x14ac:dyDescent="0.25">
      <c r="B58" s="145"/>
      <c r="C58" s="145"/>
      <c r="D58" s="145"/>
      <c r="E58" s="145"/>
    </row>
    <row r="59" spans="2:7" x14ac:dyDescent="0.25">
      <c r="B59" s="145"/>
      <c r="C59" s="145"/>
      <c r="D59" s="145"/>
      <c r="E59" s="145"/>
    </row>
    <row r="60" spans="2:7" x14ac:dyDescent="0.25">
      <c r="B60" s="145"/>
      <c r="C60" s="145"/>
      <c r="D60" s="145"/>
      <c r="E60" s="145"/>
    </row>
    <row r="61" spans="2:7" x14ac:dyDescent="0.25">
      <c r="B61" s="145"/>
      <c r="C61" s="145"/>
      <c r="D61" s="145"/>
      <c r="E61" s="145"/>
    </row>
    <row r="62" spans="2:7" x14ac:dyDescent="0.25">
      <c r="B62" s="145"/>
      <c r="C62" s="145"/>
      <c r="D62" s="145"/>
      <c r="E62" s="145"/>
    </row>
    <row r="63" spans="2:7" x14ac:dyDescent="0.25">
      <c r="B63" s="145"/>
      <c r="C63" s="145"/>
      <c r="D63" s="145"/>
      <c r="E63" s="145"/>
    </row>
    <row r="64" spans="2:7" x14ac:dyDescent="0.25">
      <c r="B64" s="145"/>
      <c r="C64" s="145"/>
      <c r="D64" s="145"/>
      <c r="E64" s="145"/>
    </row>
    <row r="65" spans="2:5" x14ac:dyDescent="0.25">
      <c r="B65" s="145"/>
      <c r="C65" s="145"/>
      <c r="D65" s="145"/>
      <c r="E65" s="145"/>
    </row>
    <row r="66" spans="2:5" x14ac:dyDescent="0.25">
      <c r="B66" s="145"/>
      <c r="C66" s="145"/>
      <c r="D66" s="145"/>
      <c r="E66" s="145"/>
    </row>
    <row r="67" spans="2:5" x14ac:dyDescent="0.25">
      <c r="B67" s="145"/>
      <c r="C67" s="145"/>
      <c r="D67" s="145"/>
      <c r="E67" s="145"/>
    </row>
    <row r="68" spans="2:5" x14ac:dyDescent="0.25">
      <c r="B68" s="145"/>
      <c r="C68" s="145"/>
      <c r="D68" s="145"/>
      <c r="E68" s="145"/>
    </row>
    <row r="69" spans="2:5" x14ac:dyDescent="0.25">
      <c r="B69" s="145"/>
      <c r="C69" s="145"/>
      <c r="D69" s="145"/>
      <c r="E69" s="145"/>
    </row>
    <row r="70" spans="2:5" x14ac:dyDescent="0.25">
      <c r="B70" s="145"/>
      <c r="C70" s="145"/>
      <c r="D70" s="145"/>
      <c r="E70" s="145"/>
    </row>
    <row r="71" spans="2:5" x14ac:dyDescent="0.25">
      <c r="B71" s="145"/>
      <c r="C71" s="145"/>
      <c r="D71" s="145"/>
      <c r="E71" s="145"/>
    </row>
    <row r="72" spans="2:5" x14ac:dyDescent="0.25">
      <c r="B72" s="145"/>
      <c r="C72" s="145"/>
      <c r="D72" s="145"/>
      <c r="E72" s="145"/>
    </row>
    <row r="73" spans="2:5" x14ac:dyDescent="0.25">
      <c r="B73" s="145"/>
      <c r="C73" s="145"/>
      <c r="D73" s="145"/>
      <c r="E73" s="145"/>
    </row>
    <row r="74" spans="2:5" x14ac:dyDescent="0.25">
      <c r="B74" s="145"/>
      <c r="C74" s="145"/>
      <c r="D74" s="145"/>
      <c r="E74" s="145"/>
    </row>
    <row r="75" spans="2:5" x14ac:dyDescent="0.25">
      <c r="B75" s="145"/>
      <c r="C75" s="145"/>
      <c r="D75" s="145"/>
      <c r="E75" s="145"/>
    </row>
    <row r="76" spans="2:5" x14ac:dyDescent="0.25">
      <c r="B76" s="145"/>
      <c r="C76" s="145"/>
      <c r="D76" s="145"/>
      <c r="E76" s="145"/>
    </row>
    <row r="77" spans="2:5" x14ac:dyDescent="0.25">
      <c r="B77" s="145"/>
      <c r="C77" s="145"/>
      <c r="D77" s="145"/>
      <c r="E77" s="145"/>
    </row>
    <row r="78" spans="2:5" x14ac:dyDescent="0.25">
      <c r="B78" s="145"/>
      <c r="C78" s="145"/>
      <c r="D78" s="145"/>
      <c r="E78" s="145"/>
    </row>
    <row r="79" spans="2:5" x14ac:dyDescent="0.25">
      <c r="B79" s="145"/>
      <c r="C79" s="145"/>
      <c r="D79" s="145"/>
      <c r="E79" s="145"/>
    </row>
    <row r="80" spans="2:5" x14ac:dyDescent="0.25">
      <c r="B80" s="145"/>
      <c r="C80" s="145"/>
      <c r="D80" s="145"/>
      <c r="E80" s="145"/>
    </row>
    <row r="81" spans="2:5" x14ac:dyDescent="0.25">
      <c r="B81" s="145"/>
      <c r="C81" s="145"/>
      <c r="D81" s="145"/>
      <c r="E81" s="145"/>
    </row>
    <row r="82" spans="2:5" x14ac:dyDescent="0.25">
      <c r="B82" s="145"/>
      <c r="C82" s="145"/>
      <c r="D82" s="145"/>
      <c r="E82" s="145"/>
    </row>
    <row r="83" spans="2:5" x14ac:dyDescent="0.25">
      <c r="B83" s="145"/>
      <c r="C83" s="145"/>
      <c r="D83" s="145"/>
      <c r="E83" s="145"/>
    </row>
    <row r="84" spans="2:5" x14ac:dyDescent="0.25">
      <c r="B84" s="145"/>
      <c r="C84" s="145"/>
      <c r="D84" s="145"/>
      <c r="E84" s="145"/>
    </row>
    <row r="85" spans="2:5" x14ac:dyDescent="0.25">
      <c r="B85" s="145"/>
      <c r="C85" s="145"/>
      <c r="D85" s="145"/>
      <c r="E85" s="145"/>
    </row>
    <row r="86" spans="2:5" x14ac:dyDescent="0.25">
      <c r="B86" s="145"/>
      <c r="C86" s="145"/>
      <c r="D86" s="145"/>
      <c r="E86" s="145"/>
    </row>
    <row r="87" spans="2:5" x14ac:dyDescent="0.25">
      <c r="B87" s="145"/>
      <c r="C87" s="145"/>
      <c r="D87" s="145"/>
      <c r="E87" s="145"/>
    </row>
    <row r="88" spans="2:5" x14ac:dyDescent="0.25">
      <c r="B88" s="145"/>
      <c r="C88" s="145"/>
      <c r="D88" s="145"/>
      <c r="E88" s="145"/>
    </row>
    <row r="89" spans="2:5" x14ac:dyDescent="0.25">
      <c r="B89" s="145"/>
      <c r="C89" s="145"/>
      <c r="D89" s="145"/>
      <c r="E89" s="145"/>
    </row>
    <row r="90" spans="2:5" x14ac:dyDescent="0.25">
      <c r="B90" s="145"/>
      <c r="C90" s="145"/>
      <c r="D90" s="145"/>
      <c r="E90" s="145"/>
    </row>
    <row r="91" spans="2:5" x14ac:dyDescent="0.25">
      <c r="B91" s="145"/>
      <c r="C91" s="145"/>
      <c r="D91" s="145"/>
      <c r="E91" s="145"/>
    </row>
    <row r="92" spans="2:5" x14ac:dyDescent="0.25">
      <c r="B92" s="145"/>
      <c r="C92" s="145"/>
      <c r="D92" s="145"/>
      <c r="E92" s="145"/>
    </row>
    <row r="93" spans="2:5" x14ac:dyDescent="0.25">
      <c r="B93" s="145"/>
      <c r="C93" s="145"/>
      <c r="D93" s="145"/>
      <c r="E93" s="145"/>
    </row>
    <row r="94" spans="2:5" x14ac:dyDescent="0.25">
      <c r="B94" s="145"/>
      <c r="C94" s="145"/>
      <c r="D94" s="145"/>
      <c r="E94" s="145"/>
    </row>
    <row r="95" spans="2:5" x14ac:dyDescent="0.25">
      <c r="B95" s="145"/>
      <c r="C95" s="145"/>
      <c r="D95" s="145"/>
      <c r="E95" s="145"/>
    </row>
    <row r="96" spans="2:5" x14ac:dyDescent="0.25">
      <c r="B96" s="145"/>
      <c r="C96" s="145"/>
      <c r="D96" s="145"/>
      <c r="E96" s="145"/>
    </row>
    <row r="97" spans="2:5" x14ac:dyDescent="0.25">
      <c r="B97" s="145"/>
      <c r="C97" s="145"/>
      <c r="D97" s="145"/>
      <c r="E97" s="145"/>
    </row>
    <row r="98" spans="2:5" x14ac:dyDescent="0.25">
      <c r="B98" s="145"/>
      <c r="C98" s="145"/>
      <c r="D98" s="145"/>
      <c r="E98" s="145"/>
    </row>
    <row r="99" spans="2:5" x14ac:dyDescent="0.25">
      <c r="B99" s="145"/>
      <c r="C99" s="145"/>
      <c r="D99" s="145"/>
      <c r="E99" s="145"/>
    </row>
    <row r="100" spans="2:5" x14ac:dyDescent="0.25">
      <c r="B100" s="145"/>
      <c r="C100" s="145"/>
      <c r="D100" s="145"/>
      <c r="E100" s="145"/>
    </row>
    <row r="101" spans="2:5" x14ac:dyDescent="0.25">
      <c r="B101" s="145"/>
      <c r="C101" s="145"/>
      <c r="D101" s="145"/>
      <c r="E101" s="145"/>
    </row>
  </sheetData>
  <mergeCells count="33">
    <mergeCell ref="C19:D19"/>
    <mergeCell ref="B10:D10"/>
    <mergeCell ref="C21:D21"/>
    <mergeCell ref="B11:C11"/>
    <mergeCell ref="C26:D26"/>
    <mergeCell ref="C22:D22"/>
    <mergeCell ref="C23:D23"/>
    <mergeCell ref="C1:E1"/>
    <mergeCell ref="C2:E2"/>
    <mergeCell ref="C3:E3"/>
    <mergeCell ref="C6:E6"/>
    <mergeCell ref="C4:E4"/>
    <mergeCell ref="C30:D30"/>
    <mergeCell ref="C31:D31"/>
    <mergeCell ref="C24:D24"/>
    <mergeCell ref="C25:D25"/>
    <mergeCell ref="C36:D36"/>
    <mergeCell ref="C27:D27"/>
    <mergeCell ref="C29:D29"/>
    <mergeCell ref="C32:D32"/>
    <mergeCell ref="C28:D28"/>
    <mergeCell ref="C49:D49"/>
    <mergeCell ref="C33:D33"/>
    <mergeCell ref="C34:D34"/>
    <mergeCell ref="C35:D35"/>
    <mergeCell ref="C47:D47"/>
    <mergeCell ref="C45:D45"/>
    <mergeCell ref="C48:D48"/>
    <mergeCell ref="C44:D44"/>
    <mergeCell ref="C40:D40"/>
    <mergeCell ref="C43:D43"/>
    <mergeCell ref="C38:D38"/>
    <mergeCell ref="C39:D39"/>
  </mergeCells>
  <phoneticPr fontId="2" type="noConversion"/>
  <printOptions horizontalCentered="1"/>
  <pageMargins left="0.25" right="0.25" top="0.52" bottom="0.5" header="0.5" footer="0.25"/>
  <pageSetup scale="88" orientation="landscape" r:id="rId1"/>
  <headerFooter alignWithMargins="0">
    <oddFooter>&amp;L&amp;Z&amp;F
- &amp;A&amp;RP &amp;P/&amp;N,  &amp;D,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>
    <pageSetUpPr fitToPage="1"/>
  </sheetPr>
  <dimension ref="A1:H45"/>
  <sheetViews>
    <sheetView defaultGridColor="0" topLeftCell="A28" colorId="22" zoomScale="90" zoomScaleNormal="90" zoomScaleSheetLayoutView="75" workbookViewId="0">
      <selection activeCell="A12" sqref="A12:C12"/>
    </sheetView>
  </sheetViews>
  <sheetFormatPr defaultColWidth="7.125" defaultRowHeight="12.5" x14ac:dyDescent="0.25"/>
  <cols>
    <col min="1" max="1" width="15.375" style="67" customWidth="1"/>
    <col min="2" max="2" width="65.875" style="67" customWidth="1"/>
    <col min="3" max="5" width="21" style="67" customWidth="1"/>
    <col min="6" max="7" width="25" style="67" customWidth="1"/>
    <col min="8" max="16384" width="7.125" style="67"/>
  </cols>
  <sheetData>
    <row r="1" spans="1:8" ht="13" x14ac:dyDescent="0.3">
      <c r="A1" s="66"/>
      <c r="B1" s="675" t="s">
        <v>199</v>
      </c>
      <c r="C1" s="675"/>
      <c r="D1" s="675"/>
      <c r="E1" s="675"/>
      <c r="F1" s="675"/>
      <c r="G1" s="101" t="s">
        <v>72</v>
      </c>
      <c r="H1" s="413"/>
    </row>
    <row r="2" spans="1:8" ht="13" x14ac:dyDescent="0.3">
      <c r="A2" s="66"/>
      <c r="B2" s="675" t="str">
        <f>summary!A2</f>
        <v>SUBSTANCE ABUSE PREVENTION AND CONTROL</v>
      </c>
      <c r="C2" s="675"/>
      <c r="D2" s="675"/>
      <c r="E2" s="675"/>
      <c r="F2" s="675"/>
      <c r="G2" s="101" t="s">
        <v>376</v>
      </c>
      <c r="H2" s="413"/>
    </row>
    <row r="3" spans="1:8" ht="13" x14ac:dyDescent="0.3">
      <c r="A3" s="66"/>
      <c r="B3" s="675" t="s">
        <v>0</v>
      </c>
      <c r="C3" s="675"/>
      <c r="D3" s="675"/>
      <c r="E3" s="675"/>
      <c r="F3" s="675"/>
      <c r="G3" s="101" t="s">
        <v>240</v>
      </c>
      <c r="H3" s="413"/>
    </row>
    <row r="4" spans="1:8" ht="13" x14ac:dyDescent="0.3">
      <c r="B4" s="675" t="str">
        <f>summary!A4</f>
        <v>FISCAL YEAR 2019-20</v>
      </c>
      <c r="C4" s="675"/>
      <c r="D4" s="675"/>
      <c r="E4" s="675"/>
      <c r="F4" s="675"/>
      <c r="G4" s="431"/>
      <c r="H4" s="413"/>
    </row>
    <row r="5" spans="1:8" x14ac:dyDescent="0.25">
      <c r="B5" s="413"/>
      <c r="D5" s="413"/>
      <c r="E5" s="413"/>
      <c r="F5" s="413"/>
      <c r="G5" s="413"/>
      <c r="H5" s="413"/>
    </row>
    <row r="6" spans="1:8" ht="13" x14ac:dyDescent="0.3">
      <c r="B6" s="677" t="s">
        <v>115</v>
      </c>
      <c r="C6" s="677"/>
      <c r="D6" s="677"/>
      <c r="E6" s="677"/>
      <c r="F6" s="677"/>
      <c r="G6" s="432"/>
      <c r="H6" s="413"/>
    </row>
    <row r="7" spans="1:8" x14ac:dyDescent="0.25">
      <c r="A7" s="69"/>
      <c r="B7" s="69"/>
      <c r="C7" s="65"/>
      <c r="D7" s="65"/>
      <c r="E7" s="65"/>
      <c r="F7" s="65"/>
      <c r="G7" s="65"/>
    </row>
    <row r="8" spans="1:8" x14ac:dyDescent="0.25">
      <c r="A8" s="69"/>
      <c r="B8" s="69"/>
      <c r="C8" s="65"/>
      <c r="D8" s="65"/>
      <c r="E8" s="65"/>
      <c r="F8" s="65"/>
      <c r="G8" s="65"/>
    </row>
    <row r="9" spans="1:8" ht="9" customHeight="1" x14ac:dyDescent="0.25">
      <c r="A9" s="68"/>
      <c r="B9" s="68"/>
      <c r="C9" s="65"/>
      <c r="D9" s="65"/>
      <c r="E9" s="65"/>
      <c r="F9" s="65" t="s">
        <v>241</v>
      </c>
      <c r="G9" s="65"/>
    </row>
    <row r="10" spans="1:8" ht="12" customHeight="1" x14ac:dyDescent="0.25">
      <c r="A10" s="112"/>
      <c r="B10" s="65"/>
      <c r="C10" s="65"/>
      <c r="D10" s="65"/>
      <c r="E10" s="65"/>
      <c r="F10" s="65"/>
      <c r="G10" s="65"/>
    </row>
    <row r="11" spans="1:8" ht="13.5" customHeight="1" x14ac:dyDescent="0.3">
      <c r="A11" s="690" t="str">
        <f>summary!C14</f>
        <v>ABC Health Services</v>
      </c>
      <c r="B11" s="690"/>
      <c r="C11" s="690"/>
      <c r="D11" s="65"/>
      <c r="E11" s="689" t="str">
        <f>'schedule P1'!G9</f>
        <v>Prevention CPS</v>
      </c>
      <c r="F11" s="663"/>
      <c r="G11" s="478">
        <f ca="1">'schedule P1'!J9</f>
        <v>44412</v>
      </c>
    </row>
    <row r="12" spans="1:8" ht="13.5" customHeight="1" x14ac:dyDescent="0.25">
      <c r="A12" s="688" t="s">
        <v>74</v>
      </c>
      <c r="B12" s="669"/>
      <c r="C12" s="688"/>
      <c r="D12" s="65"/>
      <c r="E12" s="669" t="s">
        <v>90</v>
      </c>
      <c r="F12" s="669"/>
      <c r="G12" s="297" t="s">
        <v>70</v>
      </c>
    </row>
    <row r="13" spans="1:8" ht="10.25" customHeight="1" x14ac:dyDescent="0.25">
      <c r="A13" s="138"/>
      <c r="B13" s="138"/>
      <c r="C13" s="138"/>
      <c r="D13" s="65"/>
      <c r="E13" s="138"/>
      <c r="F13" s="138"/>
      <c r="G13" s="65"/>
    </row>
    <row r="14" spans="1:8" x14ac:dyDescent="0.25">
      <c r="A14" s="65"/>
      <c r="B14" s="65"/>
      <c r="C14" s="65"/>
      <c r="D14" s="65"/>
      <c r="E14" s="65"/>
      <c r="F14" s="65"/>
      <c r="G14" s="65"/>
    </row>
    <row r="15" spans="1:8" ht="15.75" customHeight="1" x14ac:dyDescent="0.3">
      <c r="A15" s="695" t="s">
        <v>218</v>
      </c>
      <c r="B15" s="696"/>
      <c r="C15" s="696"/>
      <c r="D15" s="697"/>
      <c r="E15" s="479">
        <f>'schedule P4'!E50</f>
        <v>55547</v>
      </c>
      <c r="F15" s="479">
        <f>'schedule P4'!F50</f>
        <v>46004</v>
      </c>
      <c r="G15" s="479">
        <f>'schedule P4'!G50</f>
        <v>-9543</v>
      </c>
    </row>
    <row r="16" spans="1:8" ht="13.5" customHeight="1" x14ac:dyDescent="0.25">
      <c r="A16" s="698" t="s">
        <v>77</v>
      </c>
      <c r="B16" s="699"/>
      <c r="C16" s="699"/>
      <c r="D16" s="700"/>
      <c r="E16" s="482" t="s">
        <v>35</v>
      </c>
      <c r="F16" s="482" t="s">
        <v>36</v>
      </c>
      <c r="G16" s="482" t="s">
        <v>37</v>
      </c>
    </row>
    <row r="17" spans="1:7" ht="13" x14ac:dyDescent="0.3">
      <c r="A17" s="483"/>
      <c r="B17" s="484"/>
      <c r="C17" s="484"/>
      <c r="D17" s="485"/>
      <c r="E17" s="426"/>
      <c r="F17" s="425" t="s">
        <v>15</v>
      </c>
      <c r="G17" s="426"/>
    </row>
    <row r="18" spans="1:7" ht="13" x14ac:dyDescent="0.3">
      <c r="A18" s="701" t="s">
        <v>116</v>
      </c>
      <c r="B18" s="702"/>
      <c r="C18" s="702"/>
      <c r="D18" s="703"/>
      <c r="E18" s="425" t="s">
        <v>14</v>
      </c>
      <c r="F18" s="425" t="s">
        <v>52</v>
      </c>
      <c r="G18" s="425" t="s">
        <v>96</v>
      </c>
    </row>
    <row r="19" spans="1:7" ht="12" customHeight="1" thickBot="1" x14ac:dyDescent="0.35">
      <c r="A19" s="704" t="s">
        <v>117</v>
      </c>
      <c r="B19" s="705"/>
      <c r="C19" s="705"/>
      <c r="D19" s="706"/>
      <c r="E19" s="430" t="s">
        <v>16</v>
      </c>
      <c r="F19" s="430" t="s">
        <v>58</v>
      </c>
      <c r="G19" s="430" t="s">
        <v>18</v>
      </c>
    </row>
    <row r="20" spans="1:7" ht="12" customHeight="1" thickTop="1" x14ac:dyDescent="0.3">
      <c r="A20" s="684" t="s">
        <v>548</v>
      </c>
      <c r="B20" s="693"/>
      <c r="C20" s="693"/>
      <c r="D20" s="685"/>
      <c r="E20" s="454">
        <v>639</v>
      </c>
      <c r="F20" s="455">
        <v>1000</v>
      </c>
      <c r="G20" s="479">
        <f>F20-E20</f>
        <v>361</v>
      </c>
    </row>
    <row r="21" spans="1:7" ht="12" customHeight="1" x14ac:dyDescent="0.3">
      <c r="A21" s="684" t="s">
        <v>549</v>
      </c>
      <c r="B21" s="693"/>
      <c r="C21" s="693"/>
      <c r="D21" s="685"/>
      <c r="E21" s="98"/>
      <c r="F21" s="94">
        <v>15433</v>
      </c>
      <c r="G21" s="117">
        <f>F21-E21</f>
        <v>15433</v>
      </c>
    </row>
    <row r="22" spans="1:7" ht="12" customHeight="1" x14ac:dyDescent="0.3">
      <c r="A22" s="684" t="s">
        <v>550</v>
      </c>
      <c r="B22" s="693"/>
      <c r="C22" s="693"/>
      <c r="D22" s="685"/>
      <c r="E22" s="98"/>
      <c r="F22" s="94">
        <v>5800</v>
      </c>
      <c r="G22" s="117">
        <f>F22-E22</f>
        <v>5800</v>
      </c>
    </row>
    <row r="23" spans="1:7" ht="12" customHeight="1" x14ac:dyDescent="0.3">
      <c r="A23" s="694" t="s">
        <v>551</v>
      </c>
      <c r="B23" s="693"/>
      <c r="C23" s="693"/>
      <c r="D23" s="685"/>
      <c r="E23" s="98"/>
      <c r="F23" s="94">
        <v>2000</v>
      </c>
      <c r="G23" s="117">
        <f>F23-E23</f>
        <v>2000</v>
      </c>
    </row>
    <row r="24" spans="1:7" ht="13.25" customHeight="1" x14ac:dyDescent="0.3">
      <c r="A24" s="684"/>
      <c r="B24" s="693"/>
      <c r="C24" s="693"/>
      <c r="D24" s="685"/>
      <c r="E24" s="98"/>
      <c r="F24" s="94">
        <v>2500</v>
      </c>
      <c r="G24" s="117">
        <f>F24-E24</f>
        <v>2500</v>
      </c>
    </row>
    <row r="25" spans="1:7" ht="13" x14ac:dyDescent="0.3">
      <c r="A25" s="488"/>
      <c r="B25" s="16" t="s">
        <v>118</v>
      </c>
      <c r="C25" s="14"/>
      <c r="D25" s="14"/>
      <c r="E25" s="479">
        <f>SUM(E20:E24)</f>
        <v>639</v>
      </c>
      <c r="F25" s="479">
        <f>SUM(F20:F24)</f>
        <v>26733</v>
      </c>
      <c r="G25" s="479">
        <f>SUM(G20:G24)</f>
        <v>26094</v>
      </c>
    </row>
    <row r="26" spans="1:7" x14ac:dyDescent="0.25">
      <c r="A26" s="489"/>
      <c r="B26" s="65"/>
      <c r="C26" s="65"/>
      <c r="D26" s="65"/>
      <c r="E26" s="65"/>
      <c r="F26" s="65"/>
      <c r="G26" s="490"/>
    </row>
    <row r="27" spans="1:7" x14ac:dyDescent="0.25">
      <c r="A27" s="491"/>
      <c r="B27" s="480" t="s">
        <v>77</v>
      </c>
      <c r="C27" s="492" t="s">
        <v>35</v>
      </c>
      <c r="D27" s="481" t="s">
        <v>36</v>
      </c>
      <c r="E27" s="481" t="s">
        <v>37</v>
      </c>
      <c r="F27" s="481" t="s">
        <v>38</v>
      </c>
      <c r="G27" s="481" t="s">
        <v>39</v>
      </c>
    </row>
    <row r="28" spans="1:7" ht="13" x14ac:dyDescent="0.3">
      <c r="A28" s="493" t="s">
        <v>191</v>
      </c>
      <c r="B28" s="494"/>
      <c r="C28" s="495"/>
      <c r="D28" s="496"/>
      <c r="E28" s="496"/>
      <c r="F28" s="496"/>
      <c r="G28" s="496"/>
    </row>
    <row r="29" spans="1:7" ht="13" x14ac:dyDescent="0.3">
      <c r="A29" s="497" t="s">
        <v>215</v>
      </c>
      <c r="B29" s="426"/>
      <c r="C29" s="496"/>
      <c r="D29" s="496"/>
      <c r="E29" s="496"/>
      <c r="F29" s="496"/>
      <c r="G29" s="496"/>
    </row>
    <row r="30" spans="1:7" ht="13" x14ac:dyDescent="0.3">
      <c r="A30" s="424" t="s">
        <v>197</v>
      </c>
      <c r="B30" s="440"/>
      <c r="C30" s="441"/>
      <c r="D30" s="425" t="s">
        <v>91</v>
      </c>
      <c r="E30" s="425" t="s">
        <v>14</v>
      </c>
      <c r="F30" s="425" t="s">
        <v>15</v>
      </c>
      <c r="G30" s="426"/>
    </row>
    <row r="31" spans="1:7" ht="13" x14ac:dyDescent="0.3">
      <c r="A31" s="424" t="s">
        <v>216</v>
      </c>
      <c r="B31" s="440"/>
      <c r="C31" s="427" t="s">
        <v>119</v>
      </c>
      <c r="D31" s="425" t="s">
        <v>69</v>
      </c>
      <c r="E31" s="425" t="s">
        <v>87</v>
      </c>
      <c r="F31" s="425" t="s">
        <v>52</v>
      </c>
      <c r="G31" s="425" t="s">
        <v>92</v>
      </c>
    </row>
    <row r="32" spans="1:7" ht="12" customHeight="1" thickBot="1" x14ac:dyDescent="0.35">
      <c r="A32" s="498" t="s">
        <v>217</v>
      </c>
      <c r="B32" s="499"/>
      <c r="C32" s="447" t="s">
        <v>83</v>
      </c>
      <c r="D32" s="430" t="s">
        <v>94</v>
      </c>
      <c r="E32" s="430" t="s">
        <v>16</v>
      </c>
      <c r="F32" s="430" t="s">
        <v>58</v>
      </c>
      <c r="G32" s="430" t="s">
        <v>18</v>
      </c>
    </row>
    <row r="33" spans="1:7" ht="12" customHeight="1" thickTop="1" x14ac:dyDescent="0.3">
      <c r="A33" s="686"/>
      <c r="B33" s="687"/>
      <c r="C33" s="500"/>
      <c r="D33" s="501"/>
      <c r="E33" s="454"/>
      <c r="F33" s="455"/>
      <c r="G33" s="479">
        <f>F33-E33</f>
        <v>0</v>
      </c>
    </row>
    <row r="34" spans="1:7" ht="12" customHeight="1" x14ac:dyDescent="0.3">
      <c r="A34" s="684"/>
      <c r="B34" s="685"/>
      <c r="C34" s="502"/>
      <c r="D34" s="502"/>
      <c r="E34" s="98"/>
      <c r="F34" s="94"/>
      <c r="G34" s="117">
        <f>F34-E34</f>
        <v>0</v>
      </c>
    </row>
    <row r="35" spans="1:7" ht="12" customHeight="1" x14ac:dyDescent="0.3">
      <c r="A35" s="684"/>
      <c r="B35" s="685"/>
      <c r="C35" s="502"/>
      <c r="D35" s="502"/>
      <c r="E35" s="98"/>
      <c r="F35" s="94"/>
      <c r="G35" s="117">
        <f>F35-E35</f>
        <v>0</v>
      </c>
    </row>
    <row r="36" spans="1:7" ht="14" customHeight="1" x14ac:dyDescent="0.3">
      <c r="A36" s="684"/>
      <c r="B36" s="685"/>
      <c r="C36" s="502"/>
      <c r="D36" s="502"/>
      <c r="E36" s="98"/>
      <c r="F36" s="94"/>
      <c r="G36" s="117">
        <f>F36-E36</f>
        <v>0</v>
      </c>
    </row>
    <row r="37" spans="1:7" ht="13" x14ac:dyDescent="0.3">
      <c r="A37" s="298"/>
      <c r="B37" s="17" t="s">
        <v>219</v>
      </c>
      <c r="C37" s="14"/>
      <c r="D37" s="15"/>
      <c r="E37" s="479">
        <f>SUM(E33:E36)</f>
        <v>0</v>
      </c>
      <c r="F37" s="479">
        <f>SUM(F33:F36)</f>
        <v>0</v>
      </c>
      <c r="G37" s="479">
        <f>SUM(G33:G36)</f>
        <v>0</v>
      </c>
    </row>
    <row r="38" spans="1:7" x14ac:dyDescent="0.25">
      <c r="A38" s="65"/>
      <c r="B38" s="503"/>
      <c r="C38" s="503"/>
      <c r="D38" s="65"/>
      <c r="E38" s="99"/>
      <c r="F38" s="99"/>
      <c r="G38" s="80"/>
    </row>
    <row r="39" spans="1:7" ht="28.5" customHeight="1" x14ac:dyDescent="0.3">
      <c r="A39" s="691" t="s">
        <v>220</v>
      </c>
      <c r="B39" s="670"/>
      <c r="C39" s="670"/>
      <c r="D39" s="692"/>
      <c r="E39" s="479">
        <f>E15+E25+E37</f>
        <v>56186</v>
      </c>
      <c r="F39" s="479">
        <f>F15+F25+F37</f>
        <v>72737</v>
      </c>
      <c r="G39" s="479">
        <f>G15+G25+G37</f>
        <v>16551</v>
      </c>
    </row>
    <row r="40" spans="1:7" x14ac:dyDescent="0.25">
      <c r="A40" s="65"/>
      <c r="B40" s="65"/>
      <c r="C40" s="65"/>
      <c r="D40" s="65"/>
      <c r="E40" s="65"/>
      <c r="F40" s="65"/>
      <c r="G40" s="65"/>
    </row>
    <row r="41" spans="1:7" x14ac:dyDescent="0.25">
      <c r="A41" s="65"/>
      <c r="B41" s="65"/>
      <c r="C41" s="65"/>
      <c r="D41" s="65"/>
      <c r="E41" s="644" t="s">
        <v>386</v>
      </c>
      <c r="F41" s="644"/>
      <c r="G41" s="644"/>
    </row>
    <row r="42" spans="1:7" x14ac:dyDescent="0.25">
      <c r="A42" s="65"/>
      <c r="B42" s="65"/>
      <c r="C42" s="65"/>
      <c r="D42" s="65"/>
      <c r="E42" s="65"/>
      <c r="F42" s="65"/>
      <c r="G42" s="65"/>
    </row>
    <row r="43" spans="1:7" x14ac:dyDescent="0.25">
      <c r="A43" s="65"/>
      <c r="B43" s="65"/>
      <c r="C43" s="65"/>
      <c r="D43" s="65"/>
      <c r="E43" s="65"/>
      <c r="F43" s="65"/>
      <c r="G43" s="65"/>
    </row>
    <row r="44" spans="1:7" x14ac:dyDescent="0.25">
      <c r="A44" s="65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mergeCells count="24">
    <mergeCell ref="A24:D24"/>
    <mergeCell ref="A34:B34"/>
    <mergeCell ref="A20:D20"/>
    <mergeCell ref="A21:D21"/>
    <mergeCell ref="A15:D15"/>
    <mergeCell ref="A16:D16"/>
    <mergeCell ref="A18:D18"/>
    <mergeCell ref="A19:D19"/>
    <mergeCell ref="E41:G41"/>
    <mergeCell ref="A35:B35"/>
    <mergeCell ref="A36:B36"/>
    <mergeCell ref="A33:B33"/>
    <mergeCell ref="B1:F1"/>
    <mergeCell ref="B2:F2"/>
    <mergeCell ref="A12:C12"/>
    <mergeCell ref="E12:F12"/>
    <mergeCell ref="E11:F11"/>
    <mergeCell ref="B3:F3"/>
    <mergeCell ref="B4:F4"/>
    <mergeCell ref="B6:F6"/>
    <mergeCell ref="A11:C11"/>
    <mergeCell ref="A39:D39"/>
    <mergeCell ref="A22:D22"/>
    <mergeCell ref="A23:D23"/>
  </mergeCells>
  <phoneticPr fontId="2" type="noConversion"/>
  <printOptions horizontalCentered="1"/>
  <pageMargins left="0.25" right="0.25" top="0.5" bottom="0.5" header="0.5" footer="0.25"/>
  <pageSetup orientation="landscape" r:id="rId1"/>
  <headerFooter alignWithMargins="0">
    <oddFooter>&amp;L&amp;Z&amp;F
- &amp;A&amp;RP &amp;P/&amp;N,  &amp;D,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>
    <pageSetUpPr fitToPage="1"/>
  </sheetPr>
  <dimension ref="A1:K45"/>
  <sheetViews>
    <sheetView defaultGridColor="0" topLeftCell="A7" colorId="22" zoomScale="90" zoomScaleNormal="90" zoomScaleSheetLayoutView="110" workbookViewId="0">
      <selection activeCell="G26" sqref="G26"/>
    </sheetView>
  </sheetViews>
  <sheetFormatPr defaultColWidth="7.125" defaultRowHeight="12.5" x14ac:dyDescent="0.25"/>
  <cols>
    <col min="1" max="1" width="4" style="67" customWidth="1"/>
    <col min="2" max="2" width="12" style="67" customWidth="1"/>
    <col min="3" max="3" width="48.875" style="67" customWidth="1"/>
    <col min="4" max="4" width="13.875" style="67" customWidth="1"/>
    <col min="5" max="5" width="23" style="67" customWidth="1"/>
    <col min="6" max="6" width="22" style="67" customWidth="1"/>
    <col min="7" max="8" width="23" style="67" customWidth="1"/>
    <col min="9" max="9" width="51.125" style="67" customWidth="1"/>
    <col min="10" max="16384" width="7.125" style="67"/>
  </cols>
  <sheetData>
    <row r="1" spans="1:10" ht="13" x14ac:dyDescent="0.3">
      <c r="A1" s="734" t="s">
        <v>199</v>
      </c>
      <c r="B1" s="734"/>
      <c r="C1" s="734"/>
      <c r="D1" s="734"/>
      <c r="E1" s="734"/>
      <c r="F1" s="734"/>
      <c r="G1" s="734"/>
      <c r="H1" s="504" t="s">
        <v>72</v>
      </c>
    </row>
    <row r="2" spans="1:10" ht="13" x14ac:dyDescent="0.3">
      <c r="A2" s="734" t="str">
        <f>summary!A2</f>
        <v>SUBSTANCE ABUSE PREVENTION AND CONTROL</v>
      </c>
      <c r="B2" s="734"/>
      <c r="C2" s="734"/>
      <c r="D2" s="734"/>
      <c r="E2" s="734"/>
      <c r="F2" s="734"/>
      <c r="G2" s="734"/>
      <c r="H2" s="504" t="s">
        <v>120</v>
      </c>
    </row>
    <row r="3" spans="1:10" ht="13" x14ac:dyDescent="0.3">
      <c r="A3" s="734" t="s">
        <v>0</v>
      </c>
      <c r="B3" s="734"/>
      <c r="C3" s="734"/>
      <c r="D3" s="734"/>
      <c r="E3" s="734"/>
      <c r="F3" s="734"/>
      <c r="G3" s="734"/>
      <c r="H3" s="504" t="s">
        <v>73</v>
      </c>
    </row>
    <row r="4" spans="1:10" ht="13" x14ac:dyDescent="0.3">
      <c r="A4" s="735" t="str">
        <f>summary!A4</f>
        <v>FISCAL YEAR 2019-20</v>
      </c>
      <c r="B4" s="735"/>
      <c r="C4" s="735"/>
      <c r="D4" s="735"/>
      <c r="E4" s="735"/>
      <c r="F4" s="735"/>
      <c r="G4" s="735"/>
    </row>
    <row r="5" spans="1:10" x14ac:dyDescent="0.25">
      <c r="A5" s="69"/>
      <c r="B5" s="69"/>
    </row>
    <row r="6" spans="1:10" ht="11.25" customHeight="1" x14ac:dyDescent="0.3">
      <c r="A6" s="728" t="s">
        <v>146</v>
      </c>
      <c r="B6" s="728"/>
      <c r="C6" s="728"/>
      <c r="D6" s="728"/>
      <c r="E6" s="728"/>
      <c r="F6" s="728"/>
      <c r="G6" s="728"/>
      <c r="H6" s="353"/>
      <c r="J6" s="353"/>
    </row>
    <row r="7" spans="1:10" x14ac:dyDescent="0.25">
      <c r="A7" s="69"/>
      <c r="B7" s="69"/>
      <c r="C7" s="65"/>
    </row>
    <row r="8" spans="1:10" s="6" customFormat="1" ht="13.5" customHeight="1" x14ac:dyDescent="0.3">
      <c r="A8" s="662" t="str">
        <f>summary!C14</f>
        <v>ABC Health Services</v>
      </c>
      <c r="B8" s="662"/>
      <c r="C8" s="662"/>
      <c r="D8" s="111"/>
      <c r="F8" s="10" t="str">
        <f>'schedule P1'!G9</f>
        <v>Prevention CPS</v>
      </c>
      <c r="H8" s="3">
        <f ca="1">'schedule P1'!J9</f>
        <v>44412</v>
      </c>
    </row>
    <row r="9" spans="1:10" x14ac:dyDescent="0.25">
      <c r="A9" s="320"/>
      <c r="B9" s="298" t="s">
        <v>95</v>
      </c>
      <c r="C9" s="320"/>
      <c r="D9" s="320"/>
      <c r="E9" s="65"/>
      <c r="F9" s="297" t="s">
        <v>90</v>
      </c>
      <c r="H9" s="297" t="s">
        <v>70</v>
      </c>
    </row>
    <row r="12" spans="1:10" ht="13.5" thickBot="1" x14ac:dyDescent="0.35">
      <c r="A12" s="505" t="s">
        <v>430</v>
      </c>
      <c r="B12" s="144"/>
      <c r="C12" s="144"/>
      <c r="D12" s="144"/>
      <c r="E12" s="144"/>
      <c r="F12" s="144"/>
      <c r="G12" s="144"/>
      <c r="H12" s="144"/>
      <c r="I12" s="144"/>
    </row>
    <row r="13" spans="1:10" ht="13.5" thickTop="1" thickBot="1" x14ac:dyDescent="0.3">
      <c r="A13" s="506"/>
      <c r="B13" s="507"/>
      <c r="C13" s="507"/>
      <c r="D13" s="507"/>
      <c r="E13" s="507"/>
      <c r="F13" s="507"/>
      <c r="G13" s="507"/>
      <c r="H13" s="507"/>
      <c r="I13" s="508"/>
    </row>
    <row r="14" spans="1:10" ht="13" x14ac:dyDescent="0.3">
      <c r="A14" s="509" t="s">
        <v>121</v>
      </c>
      <c r="B14" s="510"/>
      <c r="C14" s="510"/>
      <c r="D14" s="510"/>
      <c r="E14" s="510"/>
      <c r="F14" s="510"/>
      <c r="G14" s="510"/>
      <c r="H14" s="510"/>
      <c r="I14" s="511"/>
    </row>
    <row r="15" spans="1:10" ht="13" thickBot="1" x14ac:dyDescent="0.3">
      <c r="A15" s="512"/>
      <c r="B15" s="513"/>
      <c r="C15" s="513"/>
      <c r="D15" s="513"/>
      <c r="E15" s="513"/>
      <c r="F15" s="513"/>
      <c r="G15" s="513"/>
      <c r="H15" s="513"/>
      <c r="I15" s="514"/>
    </row>
    <row r="16" spans="1:10" ht="13" thickTop="1" x14ac:dyDescent="0.25">
      <c r="A16" s="515"/>
      <c r="B16" s="112"/>
      <c r="C16" s="112"/>
      <c r="D16" s="112"/>
      <c r="E16" s="112"/>
      <c r="F16" s="112"/>
      <c r="G16" s="112"/>
      <c r="H16" s="112"/>
      <c r="I16" s="516"/>
    </row>
    <row r="17" spans="1:9" ht="25.5" customHeight="1" x14ac:dyDescent="0.25">
      <c r="A17" s="515"/>
      <c r="B17" s="112"/>
      <c r="C17" s="517" t="s">
        <v>246</v>
      </c>
      <c r="D17" s="147" t="s">
        <v>122</v>
      </c>
      <c r="E17" s="518">
        <v>15178697</v>
      </c>
      <c r="F17" s="147" t="s">
        <v>122</v>
      </c>
      <c r="G17" s="732">
        <f>IF(ISERROR(+E17/E18),0,+E17/E18)</f>
        <v>0.13331649138595697</v>
      </c>
      <c r="H17" s="138" t="s">
        <v>123</v>
      </c>
      <c r="I17" s="516"/>
    </row>
    <row r="18" spans="1:9" x14ac:dyDescent="0.25">
      <c r="A18" s="515"/>
      <c r="B18" s="112"/>
      <c r="C18" s="138" t="s">
        <v>245</v>
      </c>
      <c r="D18" s="112"/>
      <c r="E18" s="321">
        <v>113854609</v>
      </c>
      <c r="F18" s="112"/>
      <c r="G18" s="733"/>
      <c r="H18" s="519" t="s">
        <v>124</v>
      </c>
      <c r="I18" s="516"/>
    </row>
    <row r="19" spans="1:9" x14ac:dyDescent="0.25">
      <c r="A19" s="515"/>
      <c r="B19" s="112"/>
      <c r="C19" s="112"/>
      <c r="D19" s="112"/>
      <c r="E19" s="112"/>
      <c r="F19" s="112"/>
      <c r="G19" s="112"/>
      <c r="H19" s="24"/>
      <c r="I19" s="516"/>
    </row>
    <row r="20" spans="1:9" ht="13" x14ac:dyDescent="0.3">
      <c r="A20" s="520"/>
      <c r="B20" s="521"/>
      <c r="C20" s="521"/>
      <c r="D20" s="522"/>
      <c r="E20" s="523" t="s">
        <v>78</v>
      </c>
      <c r="F20" s="112"/>
      <c r="G20" s="112"/>
      <c r="H20" s="112"/>
      <c r="I20" s="516"/>
    </row>
    <row r="21" spans="1:9" ht="13.5" thickBot="1" x14ac:dyDescent="0.35">
      <c r="A21" s="445" t="s">
        <v>19</v>
      </c>
      <c r="B21" s="524"/>
      <c r="C21" s="524"/>
      <c r="D21" s="447" t="s">
        <v>221</v>
      </c>
      <c r="E21" s="430" t="s">
        <v>125</v>
      </c>
      <c r="F21" s="112"/>
      <c r="G21" s="112"/>
      <c r="H21" s="112"/>
      <c r="I21" s="516"/>
    </row>
    <row r="22" spans="1:9" ht="24.75" customHeight="1" thickTop="1" x14ac:dyDescent="0.25">
      <c r="A22" s="729" t="s">
        <v>126</v>
      </c>
      <c r="B22" s="730"/>
      <c r="C22" s="731"/>
      <c r="D22" s="525" t="s">
        <v>21</v>
      </c>
      <c r="E22" s="126">
        <f>summary!I26</f>
        <v>204128</v>
      </c>
      <c r="F22" s="112"/>
      <c r="G22" s="112"/>
      <c r="H22" s="112"/>
      <c r="I22" s="516"/>
    </row>
    <row r="23" spans="1:9" ht="21.75" customHeight="1" x14ac:dyDescent="0.25">
      <c r="A23" s="712" t="s">
        <v>127</v>
      </c>
      <c r="B23" s="713"/>
      <c r="C23" s="714"/>
      <c r="D23" s="526" t="s">
        <v>23</v>
      </c>
      <c r="E23" s="127">
        <f>summary!I27</f>
        <v>7086.047465765766</v>
      </c>
      <c r="F23" s="112"/>
      <c r="G23" s="68"/>
      <c r="H23" s="68"/>
      <c r="I23" s="527"/>
    </row>
    <row r="24" spans="1:9" ht="24.75" customHeight="1" x14ac:dyDescent="0.3">
      <c r="A24" s="528" t="s">
        <v>128</v>
      </c>
      <c r="B24" s="529"/>
      <c r="C24" s="530"/>
      <c r="D24" s="526" t="s">
        <v>25</v>
      </c>
      <c r="E24" s="127">
        <f>summary!I28</f>
        <v>1168</v>
      </c>
      <c r="F24" s="531"/>
      <c r="G24" s="722" t="s">
        <v>222</v>
      </c>
      <c r="H24" s="723"/>
      <c r="I24" s="724"/>
    </row>
    <row r="25" spans="1:9" ht="39" customHeight="1" thickBot="1" x14ac:dyDescent="0.35">
      <c r="A25" s="715" t="s">
        <v>130</v>
      </c>
      <c r="B25" s="716"/>
      <c r="C25" s="717"/>
      <c r="D25" s="532" t="s">
        <v>27</v>
      </c>
      <c r="E25" s="128">
        <f>summary!I29</f>
        <v>56186</v>
      </c>
      <c r="F25" s="533" t="s">
        <v>223</v>
      </c>
      <c r="G25" s="534" t="s">
        <v>224</v>
      </c>
      <c r="H25" s="534" t="s">
        <v>225</v>
      </c>
      <c r="I25" s="535" t="s">
        <v>226</v>
      </c>
    </row>
    <row r="26" spans="1:9" ht="19.5" customHeight="1" thickTop="1" thickBot="1" x14ac:dyDescent="0.35">
      <c r="A26" s="725" t="s">
        <v>45</v>
      </c>
      <c r="B26" s="726"/>
      <c r="C26" s="726"/>
      <c r="D26" s="727"/>
      <c r="E26" s="126">
        <f>SUM(E22:E25)</f>
        <v>268568.04746576573</v>
      </c>
      <c r="F26" s="11">
        <f>G17</f>
        <v>0.13331649138595697</v>
      </c>
      <c r="G26" s="126">
        <v>35726.910000000003</v>
      </c>
      <c r="H26" s="100">
        <v>33967</v>
      </c>
      <c r="I26" s="126">
        <f>H26-G26</f>
        <v>-1759.9100000000035</v>
      </c>
    </row>
    <row r="27" spans="1:9" ht="15.65" customHeight="1" thickTop="1" thickBot="1" x14ac:dyDescent="0.3">
      <c r="A27" s="536"/>
      <c r="B27" s="537"/>
      <c r="C27" s="537"/>
      <c r="D27" s="537"/>
      <c r="E27" s="537"/>
      <c r="F27" s="537"/>
      <c r="G27" s="707" t="s">
        <v>382</v>
      </c>
      <c r="H27" s="707"/>
      <c r="I27" s="708"/>
    </row>
    <row r="28" spans="1:9" ht="15" customHeight="1" thickTop="1" thickBot="1" x14ac:dyDescent="0.35">
      <c r="A28" s="538" t="s">
        <v>132</v>
      </c>
      <c r="B28" s="539"/>
      <c r="C28" s="539"/>
      <c r="D28" s="539"/>
      <c r="E28" s="539"/>
      <c r="F28" s="539"/>
      <c r="G28" s="540"/>
      <c r="H28" s="540"/>
      <c r="I28" s="541"/>
    </row>
    <row r="29" spans="1:9" ht="38.25" customHeight="1" thickTop="1" x14ac:dyDescent="0.25">
      <c r="A29" s="515"/>
      <c r="B29" s="112"/>
      <c r="C29" s="112"/>
      <c r="D29" s="112"/>
      <c r="E29" s="112"/>
      <c r="F29" s="112"/>
      <c r="G29" s="112"/>
      <c r="H29" s="112"/>
      <c r="I29" s="516"/>
    </row>
    <row r="30" spans="1:9" ht="12.75" customHeight="1" x14ac:dyDescent="0.25">
      <c r="A30" s="515"/>
      <c r="B30" s="112"/>
      <c r="C30" s="517" t="s">
        <v>247</v>
      </c>
      <c r="D30" s="147" t="s">
        <v>122</v>
      </c>
      <c r="E30" s="289">
        <f>'schedule P1'!I28</f>
        <v>150708</v>
      </c>
      <c r="F30" s="147" t="s">
        <v>122</v>
      </c>
      <c r="G30" s="718">
        <f>IF(ISERROR(+E30/E31),0,+E30/E31)</f>
        <v>0</v>
      </c>
      <c r="H30" s="720" t="s">
        <v>123</v>
      </c>
      <c r="I30" s="721"/>
    </row>
    <row r="31" spans="1:9" x14ac:dyDescent="0.25">
      <c r="A31" s="515"/>
      <c r="B31" s="112"/>
      <c r="C31" s="138" t="s">
        <v>248</v>
      </c>
      <c r="D31" s="112"/>
      <c r="E31" s="542"/>
      <c r="F31" s="112"/>
      <c r="G31" s="719"/>
      <c r="H31" s="720" t="s">
        <v>124</v>
      </c>
      <c r="I31" s="721"/>
    </row>
    <row r="32" spans="1:9" x14ac:dyDescent="0.25">
      <c r="A32" s="515"/>
      <c r="B32" s="112"/>
      <c r="C32" s="112"/>
      <c r="D32" s="112"/>
      <c r="E32" s="112"/>
      <c r="F32" s="112"/>
      <c r="G32" s="112"/>
      <c r="H32" s="112"/>
      <c r="I32" s="516"/>
    </row>
    <row r="33" spans="1:11" x14ac:dyDescent="0.25">
      <c r="A33" s="515"/>
      <c r="B33" s="112"/>
      <c r="C33" s="112"/>
      <c r="D33" s="112"/>
      <c r="E33" s="112"/>
      <c r="F33" s="112"/>
      <c r="G33" s="543" t="s">
        <v>77</v>
      </c>
      <c r="H33" s="543" t="s">
        <v>35</v>
      </c>
      <c r="I33" s="544" t="s">
        <v>36</v>
      </c>
    </row>
    <row r="34" spans="1:11" ht="13" x14ac:dyDescent="0.3">
      <c r="A34" s="438"/>
      <c r="B34" s="439"/>
      <c r="C34" s="439"/>
      <c r="D34" s="439"/>
      <c r="E34" s="423"/>
      <c r="F34" s="523" t="s">
        <v>123</v>
      </c>
      <c r="G34" s="440"/>
      <c r="H34" s="486" t="s">
        <v>15</v>
      </c>
      <c r="I34" s="545"/>
    </row>
    <row r="35" spans="1:11" ht="13" x14ac:dyDescent="0.3">
      <c r="A35" s="443"/>
      <c r="B35" s="440"/>
      <c r="C35" s="440"/>
      <c r="D35" s="440"/>
      <c r="E35" s="427" t="s">
        <v>123</v>
      </c>
      <c r="F35" s="425" t="s">
        <v>129</v>
      </c>
      <c r="G35" s="486" t="s">
        <v>14</v>
      </c>
      <c r="H35" s="486" t="s">
        <v>52</v>
      </c>
      <c r="I35" s="444" t="s">
        <v>133</v>
      </c>
    </row>
    <row r="36" spans="1:11" ht="13.5" thickBot="1" x14ac:dyDescent="0.35">
      <c r="A36" s="546"/>
      <c r="B36" s="547"/>
      <c r="C36" s="547"/>
      <c r="D36" s="547"/>
      <c r="E36" s="548" t="s">
        <v>134</v>
      </c>
      <c r="F36" s="549" t="s">
        <v>131</v>
      </c>
      <c r="G36" s="487" t="s">
        <v>16</v>
      </c>
      <c r="H36" s="487" t="s">
        <v>58</v>
      </c>
      <c r="I36" s="448" t="s">
        <v>18</v>
      </c>
    </row>
    <row r="37" spans="1:11" ht="16.5" customHeight="1" thickTop="1" thickBot="1" x14ac:dyDescent="0.35">
      <c r="A37" s="550"/>
      <c r="B37" s="551"/>
      <c r="C37" s="551"/>
      <c r="D37" s="551"/>
      <c r="E37" s="100"/>
      <c r="F37" s="12">
        <f>G30</f>
        <v>0</v>
      </c>
      <c r="G37" s="126">
        <f>E37*F37</f>
        <v>0</v>
      </c>
      <c r="H37" s="110"/>
      <c r="I37" s="126">
        <f>H37-G37</f>
        <v>0</v>
      </c>
    </row>
    <row r="38" spans="1:11" ht="16.25" customHeight="1" thickTop="1" thickBot="1" x14ac:dyDescent="0.3">
      <c r="A38" s="536"/>
      <c r="B38" s="537"/>
      <c r="C38" s="537"/>
      <c r="D38" s="537"/>
      <c r="E38" s="537"/>
      <c r="F38" s="537"/>
      <c r="G38" s="707" t="s">
        <v>382</v>
      </c>
      <c r="H38" s="707"/>
      <c r="I38" s="708"/>
      <c r="J38" s="552"/>
    </row>
    <row r="39" spans="1:11" ht="39.75" customHeight="1" thickTop="1" thickBot="1" x14ac:dyDescent="0.3">
      <c r="A39" s="709" t="s">
        <v>243</v>
      </c>
      <c r="B39" s="710"/>
      <c r="C39" s="710"/>
      <c r="D39" s="710"/>
      <c r="E39" s="710"/>
      <c r="F39" s="710"/>
      <c r="G39" s="710"/>
      <c r="H39" s="710"/>
      <c r="I39" s="711"/>
      <c r="J39" s="553"/>
    </row>
    <row r="40" spans="1:11" ht="16.25" customHeight="1" thickTop="1" x14ac:dyDescent="0.25">
      <c r="A40" s="61"/>
      <c r="B40" s="62"/>
      <c r="C40" s="56"/>
      <c r="D40" s="56"/>
      <c r="E40" s="56"/>
      <c r="F40" s="56"/>
      <c r="G40" s="56"/>
      <c r="H40" s="56"/>
      <c r="I40" s="57"/>
    </row>
    <row r="41" spans="1:11" ht="16.25" customHeight="1" x14ac:dyDescent="0.25">
      <c r="A41" s="61"/>
      <c r="B41" s="62"/>
      <c r="C41" s="56"/>
      <c r="D41" s="56"/>
      <c r="E41" s="56"/>
      <c r="F41" s="56"/>
      <c r="G41" s="56"/>
      <c r="H41" s="56"/>
      <c r="I41" s="57"/>
    </row>
    <row r="42" spans="1:11" ht="16.25" customHeight="1" thickBot="1" x14ac:dyDescent="0.35">
      <c r="A42" s="63"/>
      <c r="B42" s="58"/>
      <c r="C42" s="58"/>
      <c r="D42" s="58"/>
      <c r="E42" s="58"/>
      <c r="F42" s="58"/>
      <c r="G42" s="58"/>
      <c r="H42" s="59"/>
      <c r="I42" s="60"/>
    </row>
    <row r="43" spans="1:11" s="68" customFormat="1" ht="12" hidden="1" customHeight="1" x14ac:dyDescent="0.25">
      <c r="A43" s="18"/>
      <c r="B43" s="15"/>
      <c r="C43" s="15"/>
      <c r="D43" s="15"/>
      <c r="E43" s="15"/>
      <c r="F43" s="15"/>
      <c r="G43" s="15"/>
      <c r="H43" s="15"/>
      <c r="I43" s="19"/>
    </row>
    <row r="44" spans="1:11" s="68" customFormat="1" ht="11.25" hidden="1" customHeight="1" x14ac:dyDescent="0.25">
      <c r="A44" s="20"/>
      <c r="B44" s="21"/>
      <c r="C44" s="21"/>
      <c r="D44" s="21"/>
      <c r="E44" s="21"/>
      <c r="F44" s="21"/>
      <c r="G44" s="21"/>
      <c r="H44" s="22"/>
      <c r="I44" s="23"/>
    </row>
    <row r="45" spans="1:11" hidden="1" x14ac:dyDescent="0.25">
      <c r="A45" s="553"/>
      <c r="B45" s="68"/>
      <c r="C45" s="68"/>
      <c r="D45" s="68"/>
      <c r="E45" s="68"/>
      <c r="F45" s="68"/>
      <c r="G45" s="68"/>
      <c r="H45" s="68"/>
      <c r="I45" s="527"/>
      <c r="J45" s="68"/>
      <c r="K45" s="68"/>
    </row>
  </sheetData>
  <mergeCells count="18">
    <mergeCell ref="A6:G6"/>
    <mergeCell ref="A22:C22"/>
    <mergeCell ref="G17:G18"/>
    <mergeCell ref="A1:G1"/>
    <mergeCell ref="A2:G2"/>
    <mergeCell ref="A3:G3"/>
    <mergeCell ref="A4:G4"/>
    <mergeCell ref="A8:C8"/>
    <mergeCell ref="G38:I38"/>
    <mergeCell ref="A39:I39"/>
    <mergeCell ref="A23:C23"/>
    <mergeCell ref="A25:C25"/>
    <mergeCell ref="G27:I27"/>
    <mergeCell ref="G30:G31"/>
    <mergeCell ref="H30:I30"/>
    <mergeCell ref="H31:I31"/>
    <mergeCell ref="G24:I24"/>
    <mergeCell ref="A26:D26"/>
  </mergeCells>
  <phoneticPr fontId="2" type="noConversion"/>
  <printOptions horizontalCentered="1"/>
  <pageMargins left="0.25" right="0.25" top="0.5" bottom="0.5" header="0.5" footer="0.25"/>
  <pageSetup scale="80" orientation="landscape" cellComments="asDisplayed" r:id="rId1"/>
  <headerFooter alignWithMargins="0">
    <oddFooter>&amp;L&amp;Z&amp;F
- &amp;A&amp;RP &amp;P/&amp;N,  &amp;D,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summary</vt:lpstr>
      <vt:lpstr>Cost Report Certification</vt:lpstr>
      <vt:lpstr>schedule P1</vt:lpstr>
      <vt:lpstr>schedule P1 (2)</vt:lpstr>
      <vt:lpstr>Schedule P2</vt:lpstr>
      <vt:lpstr>schedule P3</vt:lpstr>
      <vt:lpstr>schedule P4</vt:lpstr>
      <vt:lpstr>schedule P4 (2)</vt:lpstr>
      <vt:lpstr>schedule P5</vt:lpstr>
      <vt:lpstr>instructions</vt:lpstr>
      <vt:lpstr>B</vt:lpstr>
      <vt:lpstr>C_</vt:lpstr>
      <vt:lpstr>E</vt:lpstr>
      <vt:lpstr>F</vt:lpstr>
      <vt:lpstr>G</vt:lpstr>
      <vt:lpstr>H</vt:lpstr>
      <vt:lpstr>'Cost Report Certification'!Print_Area</vt:lpstr>
      <vt:lpstr>instructions!Print_Area</vt:lpstr>
      <vt:lpstr>'schedule P1'!Print_Area</vt:lpstr>
      <vt:lpstr>'schedule P1 (2)'!Print_Area</vt:lpstr>
      <vt:lpstr>'Schedule P2'!Print_Area</vt:lpstr>
      <vt:lpstr>'schedule P3'!Print_Area</vt:lpstr>
      <vt:lpstr>'schedule P4'!Print_Area</vt:lpstr>
      <vt:lpstr>'schedule P4 (2)'!Print_Area</vt:lpstr>
      <vt:lpstr>'schedule P5'!Print_Area</vt:lpstr>
      <vt:lpstr>summary!Print_Area</vt:lpstr>
      <vt:lpstr>instructions!Print_Titles</vt:lpstr>
    </vt:vector>
  </TitlesOfParts>
  <Company>DHS-ADPA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Ivy Jung</cp:lastModifiedBy>
  <cp:lastPrinted>2021-08-03T21:22:48Z</cp:lastPrinted>
  <dcterms:created xsi:type="dcterms:W3CDTF">1999-07-12T20:20:09Z</dcterms:created>
  <dcterms:modified xsi:type="dcterms:W3CDTF">2021-08-04T21:28:43Z</dcterms:modified>
</cp:coreProperties>
</file>